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ices" state="visible" r:id="rId5"/>
    <sheet sheetId="3" name="4-Week Cycl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<sst xmlns="http://schemas.openxmlformats.org/spreadsheetml/2006/main" count="641" uniqueCount="111">
  <si>
    <t>Facility 4-Week Menu Cycle Planner</t>
  </si>
  <si>
    <t>Outside Eats Facility Food Toolkit</t>
  </si>
  <si>
    <t>1. Prices tab: replace the yellow prices with your vendor's current prices and pack sizes.</t>
  </si>
  <si>
    <t>2. Check 'Servings per unit' for each item against your own portion standards.</t>
  </si>
  <si>
    <t>3. 4-Week Cycle tab: pick each meal's items from the dropdowns. Cost per tray updates by itself.</t>
  </si>
  <si>
    <t>4. Summary tab: enter your daily food budget per person. Each week shows cost per person per day,</t>
  </si>
  <si>
    <t xml:space="preserve">   how many meals use a plant protein, and whether the week is over or under budget.</t>
  </si>
  <si>
    <t>5. Try swapping a few meat entrées for beans or lentils and watch the weekly cost change.</t>
  </si>
  <si>
    <t/>
  </si>
  <si>
    <t>The sample cycle is an example to show the format. Replace it with your own menu.</t>
  </si>
  <si>
    <t>Prices marked 'Example' are placeholders, not real quotes. Three prices come from the U.S. Bureau</t>
  </si>
  <si>
    <t>of Labor Statistics average retail prices (Sept 2026) and will be higher than most bulk vendor prices.</t>
  </si>
  <si>
    <t>Planning aid only. Menus must be reviewed by your facility's registered dietitian and meet your state and accreditation standards. Outside Eats · outsideeats.org</t>
  </si>
  <si>
    <t>Legend</t>
  </si>
  <si>
    <t>Blue text on yellow = enter your own number</t>
  </si>
  <si>
    <t>Black text = formula, do not type over</t>
  </si>
  <si>
    <t>Ingredient prices</t>
  </si>
  <si>
    <t>Enter your own vendor prices in the yellow cells.</t>
  </si>
  <si>
    <t>Item</t>
  </si>
  <si>
    <t>Category</t>
  </si>
  <si>
    <t>Purchase unit</t>
  </si>
  <si>
    <t>Price per unit ($)</t>
  </si>
  <si>
    <t>Servings per unit</t>
  </si>
  <si>
    <t>Cost per serving ($)</t>
  </si>
  <si>
    <t>Serving size</t>
  </si>
  <si>
    <t>Plant protein?</t>
  </si>
  <si>
    <t>Price source / note</t>
  </si>
  <si>
    <t>Dried pinto beans</t>
  </si>
  <si>
    <t>Protein</t>
  </si>
  <si>
    <t>lb</t>
  </si>
  <si>
    <t>1 cup cooked</t>
  </si>
  <si>
    <t>Yes</t>
  </si>
  <si>
    <t>U.S. BLS average retail price, Sept 2026 (bls.gov/charts/consumer-price-index/average-price-data)</t>
  </si>
  <si>
    <t>Dried lentils</t>
  </si>
  <si>
    <t>Example placeholder. Replace with your vendor price.</t>
  </si>
  <si>
    <t>Peanut butter</t>
  </si>
  <si>
    <t>16 oz jar</t>
  </si>
  <si>
    <t>2 Tbsp</t>
  </si>
  <si>
    <t>Ground beef</t>
  </si>
  <si>
    <t>3 oz cooked</t>
  </si>
  <si>
    <t>No</t>
  </si>
  <si>
    <t>Chicken leg quarters</t>
  </si>
  <si>
    <t>3 oz cooked meat</t>
  </si>
  <si>
    <t>Eggs</t>
  </si>
  <si>
    <t>dozen</t>
  </si>
  <si>
    <t>2 eggs</t>
  </si>
  <si>
    <t>White rice</t>
  </si>
  <si>
    <t>Starch</t>
  </si>
  <si>
    <t>3/4 cup cooked</t>
  </si>
  <si>
    <t>Rolled oats</t>
  </si>
  <si>
    <t>42 oz canister</t>
  </si>
  <si>
    <t>1/2 cup dry</t>
  </si>
  <si>
    <t>Potatoes</t>
  </si>
  <si>
    <t>10 lb bag</t>
  </si>
  <si>
    <t>about 5 oz</t>
  </si>
  <si>
    <t>Flour tortillas</t>
  </si>
  <si>
    <t>pack of 10</t>
  </si>
  <si>
    <t>2 tortillas</t>
  </si>
  <si>
    <t>Cornbread</t>
  </si>
  <si>
    <t>8.5 oz mix box</t>
  </si>
  <si>
    <t>1 piece</t>
  </si>
  <si>
    <t>Frozen mixed vegetables</t>
  </si>
  <si>
    <t>Vegetable</t>
  </si>
  <si>
    <t>2.5 lb bag</t>
  </si>
  <si>
    <t>1/2 cup</t>
  </si>
  <si>
    <t>Canned tomatoes</t>
  </si>
  <si>
    <t>28 oz can</t>
  </si>
  <si>
    <t>Cabbage</t>
  </si>
  <si>
    <t>1 cup shredded</t>
  </si>
  <si>
    <t>Carrots</t>
  </si>
  <si>
    <t>2 lb bag</t>
  </si>
  <si>
    <t>Bananas</t>
  </si>
  <si>
    <t>Fruit</t>
  </si>
  <si>
    <t>1 banana</t>
  </si>
  <si>
    <t>Apples</t>
  </si>
  <si>
    <t>3 lb bag</t>
  </si>
  <si>
    <t>1 apple</t>
  </si>
  <si>
    <t>Milk</t>
  </si>
  <si>
    <t>Extra</t>
  </si>
  <si>
    <t>gallon</t>
  </si>
  <si>
    <t>1 cup</t>
  </si>
  <si>
    <t>Add your own item</t>
  </si>
  <si>
    <t>4-week menu cycle (sample)</t>
  </si>
  <si>
    <t>Pick items from the dropdowns. Leave a cell blank if a meal has no item in that slot.</t>
  </si>
  <si>
    <t>Week</t>
  </si>
  <si>
    <t>Day</t>
  </si>
  <si>
    <t>Meal</t>
  </si>
  <si>
    <t>Vegetable or fruit</t>
  </si>
  <si>
    <t>Cost per tray ($)</t>
  </si>
  <si>
    <t>Mon</t>
  </si>
  <si>
    <t>Breakfast</t>
  </si>
  <si>
    <t>Lunch</t>
  </si>
  <si>
    <t>Dinner</t>
  </si>
  <si>
    <t>Tue</t>
  </si>
  <si>
    <t>Wed</t>
  </si>
  <si>
    <t>Thu</t>
  </si>
  <si>
    <t>Fri</t>
  </si>
  <si>
    <t>Sat</t>
  </si>
  <si>
    <t>Sun</t>
  </si>
  <si>
    <t>Weekly summary</t>
  </si>
  <si>
    <t>Cost per person per day assumes one tray per person per meal.</t>
  </si>
  <si>
    <t>Your daily food budget per person ($)</t>
  </si>
  <si>
    <t>Example only. Enter your own budget. For context, Georgia spent about $1.69 per person per day on prison food in 2024 (The Marshall Project).</t>
  </si>
  <si>
    <t>Avg per person per day ($)</t>
  </si>
  <si>
    <t>Plant-protein meals</t>
  </si>
  <si>
    <t>Over / (under) budget per day ($)</t>
  </si>
  <si>
    <t>Week 1</t>
  </si>
  <si>
    <t>Week 2</t>
  </si>
  <si>
    <t>Week 3</t>
  </si>
  <si>
    <t>Week 4</t>
  </si>
  <si>
    <t>4-week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</si>
</sst>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($#,##0.00);&quot;-&quot;"/>
  </numFmts>
  <fonts count="9" x14ac:knownFonts="1">
    <font>
      <color theme="1"/>
      <family val="2"/>
      <scheme val="minor"/>
      <sz val="11"/>
      <name val="Calibri"/>
    </font>
    <font>
      <b/>
      <color rgb="FF256B4E"/>
      <sz val="16"/>
      <name val="Arial"/>
    </font>
    <font>
      <i/>
      <color rgb="FF536259"/>
      <sz val="10"/>
      <name val="Arial"/>
    </font>
    <font>
      <sz val="11"/>
      <name val="Arial"/>
    </font>
    <font>
      <b/>
      <name val="Arial"/>
    </font>
    <font>
      <color rgb="FF0000FF"/>
      <name val="Arial"/>
    </font>
    <font>
      <name val="Arial"/>
    </font>
    <font>
      <b/>
      <color rgb="FFFFFFFF"/>
      <name val="Arial"/>
    </font>
    <font>
      <color rgb="FF536259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256B4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/>
    <xf numFmtId="164" fontId="5" fillId="2" borderId="1" xfId="0" applyNumberFormat="1" applyFont="1" applyFill="1" applyBorder="1"/>
    <xf numFmtId="0" fontId="5" fillId="2" borderId="1" xfId="0" applyFont="1" applyFill="1" applyBorder="1"/>
    <xf numFmtId="164" fontId="6" fillId="0" borderId="1" xfId="0" applyNumberFormat="1" applyFont="1" applyBorder="1"/>
    <xf numFmtId="0" fontId="8" fillId="0" borderId="1" xfId="0" applyFont="1" applyBorder="1"/>
    <xf numFmtId="164" fontId="5" fillId="2" borderId="0" xfId="0" applyNumberFormat="1" applyFont="1" applyFill="1"/>
    <xf numFmtId="0" fontId="8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8</v>
      </c>
    </row>
    <row r="15" spans="1:1" x14ac:dyDescent="0.25">
      <c r="A15" s="2" t="s">
        <v>12</v>
      </c>
    </row>
    <row r="17" spans="1:1" x14ac:dyDescent="0.25">
      <c r="A17" s="4" t="s">
        <v>13</v>
      </c>
    </row>
    <row r="18" spans="1:1" x14ac:dyDescent="0.25">
      <c r="A18" s="5" t="s">
        <v>14</v>
      </c>
    </row>
    <row r="19" spans="1:1" x14ac:dyDescent="0.25">
      <c r="A19" s="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1" customWidth="1"/>
    <col min="3" max="3" width="16" customWidth="1"/>
    <col min="4" max="4" width="15" customWidth="1"/>
    <col min="5" max="5" width="14" customWidth="1"/>
    <col min="6" max="6" width="15" customWidth="1"/>
    <col min="7" max="7" width="18" customWidth="1"/>
    <col min="8" max="8" width="13" customWidth="1"/>
    <col min="9" max="9" width="70" customWidth="1"/>
  </cols>
  <sheetData>
    <row r="1" spans="1:1" x14ac:dyDescent="0.25">
      <c r="A1" s="1" t="s">
        <v>16</v>
      </c>
    </row>
    <row r="2" spans="1:1" x14ac:dyDescent="0.25">
      <c r="A2" s="2" t="s">
        <v>17</v>
      </c>
    </row>
    <row r="4" spans="1:9" x14ac:dyDescent="0.25">
      <c r="A4" s="7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</row>
    <row r="5" spans="1:9" x14ac:dyDescent="0.25">
      <c r="A5" s="8" t="s">
        <v>27</v>
      </c>
      <c r="B5" s="8" t="s">
        <v>28</v>
      </c>
      <c r="C5" s="8" t="s">
        <v>29</v>
      </c>
      <c r="D5" s="9">
        <v>1.67</v>
      </c>
      <c r="E5" s="10">
        <v>6</v>
      </c>
      <c r="F5" s="11">
        <f>IFERROR(D5/E5,0)</f>
      </c>
      <c r="G5" s="8" t="s">
        <v>30</v>
      </c>
      <c r="H5" s="8" t="s">
        <v>31</v>
      </c>
      <c r="I5" s="12" t="s">
        <v>32</v>
      </c>
    </row>
    <row r="6" spans="1:9" x14ac:dyDescent="0.25">
      <c r="A6" s="8" t="s">
        <v>33</v>
      </c>
      <c r="B6" s="8" t="s">
        <v>28</v>
      </c>
      <c r="C6" s="8" t="s">
        <v>29</v>
      </c>
      <c r="D6" s="9">
        <v>1.6</v>
      </c>
      <c r="E6" s="10">
        <v>6</v>
      </c>
      <c r="F6" s="11">
        <f>IFERROR(D6/E6,0)</f>
      </c>
      <c r="G6" s="8" t="s">
        <v>30</v>
      </c>
      <c r="H6" s="8" t="s">
        <v>31</v>
      </c>
      <c r="I6" s="12" t="s">
        <v>34</v>
      </c>
    </row>
    <row r="7" spans="1:9" x14ac:dyDescent="0.25">
      <c r="A7" s="8" t="s">
        <v>35</v>
      </c>
      <c r="B7" s="8" t="s">
        <v>28</v>
      </c>
      <c r="C7" s="8" t="s">
        <v>36</v>
      </c>
      <c r="D7" s="9">
        <v>3</v>
      </c>
      <c r="E7" s="10">
        <v>14</v>
      </c>
      <c r="F7" s="11">
        <f>IFERROR(D7/E7,0)</f>
      </c>
      <c r="G7" s="8" t="s">
        <v>37</v>
      </c>
      <c r="H7" s="8" t="s">
        <v>31</v>
      </c>
      <c r="I7" s="12" t="s">
        <v>34</v>
      </c>
    </row>
    <row r="8" spans="1:9" x14ac:dyDescent="0.25">
      <c r="A8" s="8" t="s">
        <v>38</v>
      </c>
      <c r="B8" s="8" t="s">
        <v>28</v>
      </c>
      <c r="C8" s="8" t="s">
        <v>29</v>
      </c>
      <c r="D8" s="9">
        <v>6.79</v>
      </c>
      <c r="E8" s="10">
        <v>4</v>
      </c>
      <c r="F8" s="11">
        <f>IFERROR(D8/E8,0)</f>
      </c>
      <c r="G8" s="8" t="s">
        <v>39</v>
      </c>
      <c r="H8" s="8" t="s">
        <v>40</v>
      </c>
      <c r="I8" s="12" t="s">
        <v>32</v>
      </c>
    </row>
    <row r="9" spans="1:9" x14ac:dyDescent="0.25">
      <c r="A9" s="8" t="s">
        <v>41</v>
      </c>
      <c r="B9" s="8" t="s">
        <v>28</v>
      </c>
      <c r="C9" s="8" t="s">
        <v>29</v>
      </c>
      <c r="D9" s="9">
        <v>1.5</v>
      </c>
      <c r="E9" s="10">
        <v>2.5</v>
      </c>
      <c r="F9" s="11">
        <f>IFERROR(D9/E9,0)</f>
      </c>
      <c r="G9" s="8" t="s">
        <v>42</v>
      </c>
      <c r="H9" s="8" t="s">
        <v>40</v>
      </c>
      <c r="I9" s="12" t="s">
        <v>34</v>
      </c>
    </row>
    <row r="10" spans="1:9" x14ac:dyDescent="0.25">
      <c r="A10" s="8" t="s">
        <v>43</v>
      </c>
      <c r="B10" s="8" t="s">
        <v>28</v>
      </c>
      <c r="C10" s="8" t="s">
        <v>44</v>
      </c>
      <c r="D10" s="9">
        <v>3</v>
      </c>
      <c r="E10" s="10">
        <v>6</v>
      </c>
      <c r="F10" s="11">
        <f>IFERROR(D10/E10,0)</f>
      </c>
      <c r="G10" s="8" t="s">
        <v>45</v>
      </c>
      <c r="H10" s="8" t="s">
        <v>40</v>
      </c>
      <c r="I10" s="12" t="s">
        <v>34</v>
      </c>
    </row>
    <row r="11" spans="1:9" x14ac:dyDescent="0.25">
      <c r="A11" s="8" t="s">
        <v>46</v>
      </c>
      <c r="B11" s="8" t="s">
        <v>47</v>
      </c>
      <c r="C11" s="8" t="s">
        <v>29</v>
      </c>
      <c r="D11" s="9">
        <v>1.12</v>
      </c>
      <c r="E11" s="10">
        <v>10</v>
      </c>
      <c r="F11" s="11">
        <f>IFERROR(D11/E11,0)</f>
      </c>
      <c r="G11" s="8" t="s">
        <v>48</v>
      </c>
      <c r="H11" s="8" t="s">
        <v>8</v>
      </c>
      <c r="I11" s="12" t="s">
        <v>32</v>
      </c>
    </row>
    <row r="12" spans="1:9" x14ac:dyDescent="0.25">
      <c r="A12" s="8" t="s">
        <v>49</v>
      </c>
      <c r="B12" s="8" t="s">
        <v>47</v>
      </c>
      <c r="C12" s="8" t="s">
        <v>50</v>
      </c>
      <c r="D12" s="9">
        <v>4</v>
      </c>
      <c r="E12" s="10">
        <v>30</v>
      </c>
      <c r="F12" s="11">
        <f>IFERROR(D12/E12,0)</f>
      </c>
      <c r="G12" s="8" t="s">
        <v>51</v>
      </c>
      <c r="H12" s="8" t="s">
        <v>8</v>
      </c>
      <c r="I12" s="12" t="s">
        <v>34</v>
      </c>
    </row>
    <row r="13" spans="1:9" x14ac:dyDescent="0.25">
      <c r="A13" s="8" t="s">
        <v>52</v>
      </c>
      <c r="B13" s="8" t="s">
        <v>47</v>
      </c>
      <c r="C13" s="8" t="s">
        <v>53</v>
      </c>
      <c r="D13" s="9">
        <v>5</v>
      </c>
      <c r="E13" s="10">
        <v>30</v>
      </c>
      <c r="F13" s="11">
        <f>IFERROR(D13/E13,0)</f>
      </c>
      <c r="G13" s="8" t="s">
        <v>54</v>
      </c>
      <c r="H13" s="8" t="s">
        <v>8</v>
      </c>
      <c r="I13" s="12" t="s">
        <v>34</v>
      </c>
    </row>
    <row r="14" spans="1:9" x14ac:dyDescent="0.25">
      <c r="A14" s="8" t="s">
        <v>55</v>
      </c>
      <c r="B14" s="8" t="s">
        <v>47</v>
      </c>
      <c r="C14" s="8" t="s">
        <v>56</v>
      </c>
      <c r="D14" s="9">
        <v>2.5</v>
      </c>
      <c r="E14" s="10">
        <v>5</v>
      </c>
      <c r="F14" s="11">
        <f>IFERROR(D14/E14,0)</f>
      </c>
      <c r="G14" s="8" t="s">
        <v>57</v>
      </c>
      <c r="H14" s="8" t="s">
        <v>8</v>
      </c>
      <c r="I14" s="12" t="s">
        <v>34</v>
      </c>
    </row>
    <row r="15" spans="1:9" x14ac:dyDescent="0.25">
      <c r="A15" s="8" t="s">
        <v>58</v>
      </c>
      <c r="B15" s="8" t="s">
        <v>47</v>
      </c>
      <c r="C15" s="8" t="s">
        <v>59</v>
      </c>
      <c r="D15" s="9">
        <v>0.75</v>
      </c>
      <c r="E15" s="10">
        <v>6</v>
      </c>
      <c r="F15" s="11">
        <f>IFERROR(D15/E15,0)</f>
      </c>
      <c r="G15" s="8" t="s">
        <v>60</v>
      </c>
      <c r="H15" s="8" t="s">
        <v>8</v>
      </c>
      <c r="I15" s="12" t="s">
        <v>34</v>
      </c>
    </row>
    <row r="16" spans="1:9" x14ac:dyDescent="0.25">
      <c r="A16" s="8" t="s">
        <v>61</v>
      </c>
      <c r="B16" s="8" t="s">
        <v>62</v>
      </c>
      <c r="C16" s="8" t="s">
        <v>63</v>
      </c>
      <c r="D16" s="9">
        <v>3.5</v>
      </c>
      <c r="E16" s="10">
        <v>10</v>
      </c>
      <c r="F16" s="11">
        <f>IFERROR(D16/E16,0)</f>
      </c>
      <c r="G16" s="8" t="s">
        <v>64</v>
      </c>
      <c r="H16" s="8" t="s">
        <v>8</v>
      </c>
      <c r="I16" s="12" t="s">
        <v>34</v>
      </c>
    </row>
    <row r="17" spans="1:9" x14ac:dyDescent="0.25">
      <c r="A17" s="8" t="s">
        <v>65</v>
      </c>
      <c r="B17" s="8" t="s">
        <v>62</v>
      </c>
      <c r="C17" s="8" t="s">
        <v>66</v>
      </c>
      <c r="D17" s="9">
        <v>1.75</v>
      </c>
      <c r="E17" s="10">
        <v>7</v>
      </c>
      <c r="F17" s="11">
        <f>IFERROR(D17/E17,0)</f>
      </c>
      <c r="G17" s="8" t="s">
        <v>64</v>
      </c>
      <c r="H17" s="8" t="s">
        <v>8</v>
      </c>
      <c r="I17" s="12" t="s">
        <v>34</v>
      </c>
    </row>
    <row r="18" spans="1:9" x14ac:dyDescent="0.25">
      <c r="A18" s="8" t="s">
        <v>67</v>
      </c>
      <c r="B18" s="8" t="s">
        <v>62</v>
      </c>
      <c r="C18" s="8" t="s">
        <v>29</v>
      </c>
      <c r="D18" s="9">
        <v>0.8</v>
      </c>
      <c r="E18" s="10">
        <v>4</v>
      </c>
      <c r="F18" s="11">
        <f>IFERROR(D18/E18,0)</f>
      </c>
      <c r="G18" s="8" t="s">
        <v>68</v>
      </c>
      <c r="H18" s="8" t="s">
        <v>8</v>
      </c>
      <c r="I18" s="12" t="s">
        <v>34</v>
      </c>
    </row>
    <row r="19" spans="1:9" x14ac:dyDescent="0.25">
      <c r="A19" s="8" t="s">
        <v>69</v>
      </c>
      <c r="B19" s="8" t="s">
        <v>62</v>
      </c>
      <c r="C19" s="8" t="s">
        <v>70</v>
      </c>
      <c r="D19" s="9">
        <v>1.8</v>
      </c>
      <c r="E19" s="10">
        <v>8</v>
      </c>
      <c r="F19" s="11">
        <f>IFERROR(D19/E19,0)</f>
      </c>
      <c r="G19" s="8" t="s">
        <v>64</v>
      </c>
      <c r="H19" s="8" t="s">
        <v>8</v>
      </c>
      <c r="I19" s="12" t="s">
        <v>34</v>
      </c>
    </row>
    <row r="20" spans="1:9" x14ac:dyDescent="0.25">
      <c r="A20" s="8" t="s">
        <v>71</v>
      </c>
      <c r="B20" s="8" t="s">
        <v>72</v>
      </c>
      <c r="C20" s="8" t="s">
        <v>29</v>
      </c>
      <c r="D20" s="9">
        <v>0.65</v>
      </c>
      <c r="E20" s="10">
        <v>3</v>
      </c>
      <c r="F20" s="11">
        <f>IFERROR(D20/E20,0)</f>
      </c>
      <c r="G20" s="8" t="s">
        <v>73</v>
      </c>
      <c r="H20" s="8" t="s">
        <v>8</v>
      </c>
      <c r="I20" s="12" t="s">
        <v>34</v>
      </c>
    </row>
    <row r="21" spans="1:9" x14ac:dyDescent="0.25">
      <c r="A21" s="8" t="s">
        <v>74</v>
      </c>
      <c r="B21" s="8" t="s">
        <v>72</v>
      </c>
      <c r="C21" s="8" t="s">
        <v>75</v>
      </c>
      <c r="D21" s="9">
        <v>4</v>
      </c>
      <c r="E21" s="10">
        <v>9</v>
      </c>
      <c r="F21" s="11">
        <f>IFERROR(D21/E21,0)</f>
      </c>
      <c r="G21" s="8" t="s">
        <v>76</v>
      </c>
      <c r="H21" s="8" t="s">
        <v>8</v>
      </c>
      <c r="I21" s="12" t="s">
        <v>34</v>
      </c>
    </row>
    <row r="22" spans="1:9" x14ac:dyDescent="0.25">
      <c r="A22" s="8" t="s">
        <v>77</v>
      </c>
      <c r="B22" s="8" t="s">
        <v>78</v>
      </c>
      <c r="C22" s="8" t="s">
        <v>79</v>
      </c>
      <c r="D22" s="9">
        <v>4</v>
      </c>
      <c r="E22" s="10">
        <v>16</v>
      </c>
      <c r="F22" s="11">
        <f>IFERROR(D22/E22,0)</f>
      </c>
      <c r="G22" s="8" t="s">
        <v>80</v>
      </c>
      <c r="H22" s="8" t="s">
        <v>8</v>
      </c>
      <c r="I22" s="12" t="s">
        <v>34</v>
      </c>
    </row>
    <row r="23" spans="1:9" x14ac:dyDescent="0.25">
      <c r="A23" s="10"/>
      <c r="B23" s="10"/>
      <c r="C23" s="10"/>
      <c r="D23" s="9"/>
      <c r="E23" s="10"/>
      <c r="F23" s="11">
        <f>IF(A23="","",IFERROR(D23/E23,0))</f>
      </c>
      <c r="G23" s="10"/>
      <c r="H23" s="10"/>
      <c r="I23" s="12" t="s">
        <v>81</v>
      </c>
    </row>
    <row r="24" spans="1:9" x14ac:dyDescent="0.25">
      <c r="A24" s="10"/>
      <c r="B24" s="10"/>
      <c r="C24" s="10"/>
      <c r="D24" s="9"/>
      <c r="E24" s="10"/>
      <c r="F24" s="11">
        <f>IF(A24="","",IFERROR(D24/E24,0))</f>
      </c>
      <c r="G24" s="10"/>
      <c r="H24" s="10"/>
      <c r="I24" s="12" t="s">
        <v>81</v>
      </c>
    </row>
    <row r="25" spans="1:9" x14ac:dyDescent="0.25">
      <c r="A25" s="10"/>
      <c r="B25" s="10"/>
      <c r="C25" s="10"/>
      <c r="D25" s="9"/>
      <c r="E25" s="10"/>
      <c r="F25" s="11">
        <f>IF(A25="","",IFERROR(D25/E25,0))</f>
      </c>
      <c r="G25" s="10"/>
      <c r="H25" s="10"/>
      <c r="I25" s="12" t="s">
        <v>81</v>
      </c>
    </row>
    <row r="26" spans="1:9" x14ac:dyDescent="0.25">
      <c r="A26" s="10"/>
      <c r="B26" s="10"/>
      <c r="C26" s="10"/>
      <c r="D26" s="9"/>
      <c r="E26" s="10"/>
      <c r="F26" s="11">
        <f>IF(A26="","",IFERROR(D26/E26,0))</f>
      </c>
      <c r="G26" s="10"/>
      <c r="H26" s="10"/>
      <c r="I26" s="12" t="s">
        <v>81</v>
      </c>
    </row>
    <row r="27" spans="1:9" x14ac:dyDescent="0.25">
      <c r="A27" s="10"/>
      <c r="B27" s="10"/>
      <c r="C27" s="10"/>
      <c r="D27" s="9"/>
      <c r="E27" s="10"/>
      <c r="F27" s="11">
        <f>IF(A27="","",IFERROR(D27/E27,0))</f>
      </c>
      <c r="G27" s="10"/>
      <c r="H27" s="10"/>
      <c r="I27" s="12" t="s">
        <v>81</v>
      </c>
    </row>
    <row r="28" spans="1:9" x14ac:dyDescent="0.25">
      <c r="A28" s="10"/>
      <c r="B28" s="10"/>
      <c r="C28" s="10"/>
      <c r="D28" s="9"/>
      <c r="E28" s="10"/>
      <c r="F28" s="11">
        <f>IF(A28="","",IFERROR(D28/E28,0))</f>
      </c>
      <c r="G28" s="10"/>
      <c r="H28" s="10"/>
      <c r="I28" s="12" t="s">
        <v>81</v>
      </c>
    </row>
    <row r="29" spans="1:9" x14ac:dyDescent="0.25">
      <c r="A29" s="10"/>
      <c r="B29" s="10"/>
      <c r="C29" s="10"/>
      <c r="D29" s="9"/>
      <c r="E29" s="10"/>
      <c r="F29" s="11">
        <f>IF(A29="","",IFERROR(D29/E29,0))</f>
      </c>
      <c r="G29" s="10"/>
      <c r="H29" s="10"/>
      <c r="I29" s="12" t="s">
        <v>81</v>
      </c>
    </row>
    <row r="30" spans="1:9" x14ac:dyDescent="0.25">
      <c r="A30" s="10"/>
      <c r="B30" s="10"/>
      <c r="C30" s="10"/>
      <c r="D30" s="9"/>
      <c r="E30" s="10"/>
      <c r="F30" s="11">
        <f>IF(A30="","",IFERROR(D30/E30,0))</f>
      </c>
      <c r="G30" s="10"/>
      <c r="H30" s="10"/>
      <c r="I30" s="12" t="s">
        <v>81</v>
      </c>
    </row>
    <row r="31" spans="1:9" x14ac:dyDescent="0.25">
      <c r="A31" s="10"/>
      <c r="B31" s="10"/>
      <c r="C31" s="10"/>
      <c r="D31" s="9"/>
      <c r="E31" s="10"/>
      <c r="F31" s="11">
        <f>IF(A31="","",IFERROR(D31/E31,0))</f>
      </c>
      <c r="G31" s="10"/>
      <c r="H31" s="10"/>
      <c r="I31" s="12" t="s">
        <v>81</v>
      </c>
    </row>
    <row r="32" spans="1:9" x14ac:dyDescent="0.25">
      <c r="A32" s="10"/>
      <c r="B32" s="10"/>
      <c r="C32" s="10"/>
      <c r="D32" s="9"/>
      <c r="E32" s="10"/>
      <c r="F32" s="11">
        <f>IF(A32="","",IFERROR(D32/E32,0))</f>
      </c>
      <c r="G32" s="10"/>
      <c r="H32" s="10"/>
      <c r="I32" s="12" t="s">
        <v>81</v>
      </c>
    </row>
    <row r="33" spans="1:9" x14ac:dyDescent="0.25">
      <c r="A33" s="10"/>
      <c r="B33" s="10"/>
      <c r="C33" s="10"/>
      <c r="D33" s="9"/>
      <c r="E33" s="10"/>
      <c r="F33" s="11">
        <f>IF(A33="","",IFERROR(D33/E33,0))</f>
      </c>
      <c r="G33" s="10"/>
      <c r="H33" s="10"/>
      <c r="I33" s="12" t="s">
        <v>81</v>
      </c>
    </row>
    <row r="34" spans="1:9" x14ac:dyDescent="0.25">
      <c r="A34" s="10"/>
      <c r="B34" s="10"/>
      <c r="C34" s="10"/>
      <c r="D34" s="9"/>
      <c r="E34" s="10"/>
      <c r="F34" s="11">
        <f>IF(A34="","",IFERROR(D34/E34,0))</f>
      </c>
      <c r="G34" s="10"/>
      <c r="H34" s="10"/>
      <c r="I34" s="12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2" width="7" customWidth="1"/>
    <col min="3" max="3" width="11" customWidth="1"/>
    <col min="4" max="4" width="24" customWidth="1"/>
    <col min="5" max="5" width="18" customWidth="1"/>
    <col min="6" max="6" width="24" customWidth="1"/>
    <col min="7" max="7" width="14" customWidth="1"/>
    <col min="8" max="8" width="13" customWidth="1"/>
    <col min="9" max="9" width="15" customWidth="1"/>
  </cols>
  <sheetData>
    <row r="1" spans="1:1" x14ac:dyDescent="0.25">
      <c r="A1" s="1" t="s">
        <v>82</v>
      </c>
    </row>
    <row r="2" spans="1:1" x14ac:dyDescent="0.25">
      <c r="A2" s="2" t="s">
        <v>83</v>
      </c>
    </row>
    <row r="4" spans="1:9" x14ac:dyDescent="0.25">
      <c r="A4" s="7" t="s">
        <v>84</v>
      </c>
      <c r="B4" s="7" t="s">
        <v>85</v>
      </c>
      <c r="C4" s="7" t="s">
        <v>86</v>
      </c>
      <c r="D4" s="7" t="s">
        <v>28</v>
      </c>
      <c r="E4" s="7" t="s">
        <v>47</v>
      </c>
      <c r="F4" s="7" t="s">
        <v>87</v>
      </c>
      <c r="G4" s="7" t="s">
        <v>78</v>
      </c>
      <c r="H4" s="7" t="s">
        <v>25</v>
      </c>
      <c r="I4" s="7" t="s">
        <v>88</v>
      </c>
    </row>
    <row r="5" spans="1:9" x14ac:dyDescent="0.25">
      <c r="A5" s="8">
        <v>1</v>
      </c>
      <c r="B5" s="8" t="s">
        <v>89</v>
      </c>
      <c r="C5" s="8" t="s">
        <v>90</v>
      </c>
      <c r="D5" s="10" t="s">
        <v>35</v>
      </c>
      <c r="E5" s="10" t="s">
        <v>49</v>
      </c>
      <c r="F5" s="10" t="s">
        <v>71</v>
      </c>
      <c r="G5" s="10" t="s">
        <v>77</v>
      </c>
      <c r="H5" s="8">
        <f>IF(D5="","",IF(IFERROR(INDEX(Prices!$H$5:$H$34,MATCH(D5,Prices!$A$5:$A$34,0)),"")="Yes","Yes","No"))</f>
      </c>
      <c r="I5" s="11">
        <f>IFERROR(INDEX(Prices!$F$5:$F$34,MATCH(D5,Prices!$A$5:$A$34,0)),0)+IFERROR(INDEX(Prices!$F$5:$F$34,MATCH(E5,Prices!$A$5:$A$34,0)),0)+IFERROR(INDEX(Prices!$F$5:$F$34,MATCH(F5,Prices!$A$5:$A$34,0)),0)+IFERROR(INDEX(Prices!$F$5:$F$34,MATCH(G5,Prices!$A$5:$A$34,0)),0)</f>
      </c>
    </row>
    <row r="6" spans="1:9" x14ac:dyDescent="0.25">
      <c r="A6" s="8">
        <v>1</v>
      </c>
      <c r="B6" s="8" t="s">
        <v>89</v>
      </c>
      <c r="C6" s="8" t="s">
        <v>91</v>
      </c>
      <c r="D6" s="10" t="s">
        <v>35</v>
      </c>
      <c r="E6" s="10" t="s">
        <v>55</v>
      </c>
      <c r="F6" s="10" t="s">
        <v>74</v>
      </c>
      <c r="G6" s="10"/>
      <c r="H6" s="8">
        <f>IF(D6="","",IF(IFERROR(INDEX(Prices!$H$5:$H$34,MATCH(D6,Prices!$A$5:$A$34,0)),"")="Yes","Yes","No"))</f>
      </c>
      <c r="I6" s="11">
        <f>IFERROR(INDEX(Prices!$F$5:$F$34,MATCH(D6,Prices!$A$5:$A$34,0)),0)+IFERROR(INDEX(Prices!$F$5:$F$34,MATCH(E6,Prices!$A$5:$A$34,0)),0)+IFERROR(INDEX(Prices!$F$5:$F$34,MATCH(F6,Prices!$A$5:$A$34,0)),0)+IFERROR(INDEX(Prices!$F$5:$F$34,MATCH(G6,Prices!$A$5:$A$34,0)),0)</f>
      </c>
    </row>
    <row r="7" spans="1:9" x14ac:dyDescent="0.25">
      <c r="A7" s="8">
        <v>1</v>
      </c>
      <c r="B7" s="8" t="s">
        <v>89</v>
      </c>
      <c r="C7" s="8" t="s">
        <v>92</v>
      </c>
      <c r="D7" s="10" t="s">
        <v>33</v>
      </c>
      <c r="E7" s="10" t="s">
        <v>46</v>
      </c>
      <c r="F7" s="10" t="s">
        <v>61</v>
      </c>
      <c r="G7" s="10"/>
      <c r="H7" s="8">
        <f>IF(D7="","",IF(IFERROR(INDEX(Prices!$H$5:$H$34,MATCH(D7,Prices!$A$5:$A$34,0)),"")="Yes","Yes","No"))</f>
      </c>
      <c r="I7" s="11">
        <f>IFERROR(INDEX(Prices!$F$5:$F$34,MATCH(D7,Prices!$A$5:$A$34,0)),0)+IFERROR(INDEX(Prices!$F$5:$F$34,MATCH(E7,Prices!$A$5:$A$34,0)),0)+IFERROR(INDEX(Prices!$F$5:$F$34,MATCH(F7,Prices!$A$5:$A$34,0)),0)+IFERROR(INDEX(Prices!$F$5:$F$34,MATCH(G7,Prices!$A$5:$A$34,0)),0)</f>
      </c>
    </row>
    <row r="8" spans="1:9" x14ac:dyDescent="0.25">
      <c r="A8" s="8">
        <v>1</v>
      </c>
      <c r="B8" s="8" t="s">
        <v>93</v>
      </c>
      <c r="C8" s="8" t="s">
        <v>90</v>
      </c>
      <c r="D8" s="10" t="s">
        <v>43</v>
      </c>
      <c r="E8" s="10" t="s">
        <v>52</v>
      </c>
      <c r="F8" s="10" t="s">
        <v>74</v>
      </c>
      <c r="G8" s="10" t="s">
        <v>77</v>
      </c>
      <c r="H8" s="8">
        <f>IF(D8="","",IF(IFERROR(INDEX(Prices!$H$5:$H$34,MATCH(D8,Prices!$A$5:$A$34,0)),"")="Yes","Yes","No"))</f>
      </c>
      <c r="I8" s="11">
        <f>IFERROR(INDEX(Prices!$F$5:$F$34,MATCH(D8,Prices!$A$5:$A$34,0)),0)+IFERROR(INDEX(Prices!$F$5:$F$34,MATCH(E8,Prices!$A$5:$A$34,0)),0)+IFERROR(INDEX(Prices!$F$5:$F$34,MATCH(F8,Prices!$A$5:$A$34,0)),0)+IFERROR(INDEX(Prices!$F$5:$F$34,MATCH(G8,Prices!$A$5:$A$34,0)),0)</f>
      </c>
    </row>
    <row r="9" spans="1:9" x14ac:dyDescent="0.25">
      <c r="A9" s="8">
        <v>1</v>
      </c>
      <c r="B9" s="8" t="s">
        <v>93</v>
      </c>
      <c r="C9" s="8" t="s">
        <v>91</v>
      </c>
      <c r="D9" s="10" t="s">
        <v>41</v>
      </c>
      <c r="E9" s="10" t="s">
        <v>52</v>
      </c>
      <c r="F9" s="10" t="s">
        <v>61</v>
      </c>
      <c r="G9" s="10"/>
      <c r="H9" s="8">
        <f>IF(D9="","",IF(IFERROR(INDEX(Prices!$H$5:$H$34,MATCH(D9,Prices!$A$5:$A$34,0)),"")="Yes","Yes","No"))</f>
      </c>
      <c r="I9" s="11">
        <f>IFERROR(INDEX(Prices!$F$5:$F$34,MATCH(D9,Prices!$A$5:$A$34,0)),0)+IFERROR(INDEX(Prices!$F$5:$F$34,MATCH(E9,Prices!$A$5:$A$34,0)),0)+IFERROR(INDEX(Prices!$F$5:$F$34,MATCH(F9,Prices!$A$5:$A$34,0)),0)+IFERROR(INDEX(Prices!$F$5:$F$34,MATCH(G9,Prices!$A$5:$A$34,0)),0)</f>
      </c>
    </row>
    <row r="10" spans="1:9" x14ac:dyDescent="0.25">
      <c r="A10" s="8">
        <v>1</v>
      </c>
      <c r="B10" s="8" t="s">
        <v>93</v>
      </c>
      <c r="C10" s="8" t="s">
        <v>92</v>
      </c>
      <c r="D10" s="10" t="s">
        <v>43</v>
      </c>
      <c r="E10" s="10" t="s">
        <v>52</v>
      </c>
      <c r="F10" s="10" t="s">
        <v>69</v>
      </c>
      <c r="G10" s="10"/>
      <c r="H10" s="8">
        <f>IF(D10="","",IF(IFERROR(INDEX(Prices!$H$5:$H$34,MATCH(D10,Prices!$A$5:$A$34,0)),"")="Yes","Yes","No"))</f>
      </c>
      <c r="I10" s="11">
        <f>IFERROR(INDEX(Prices!$F$5:$F$34,MATCH(D10,Prices!$A$5:$A$34,0)),0)+IFERROR(INDEX(Prices!$F$5:$F$34,MATCH(E10,Prices!$A$5:$A$34,0)),0)+IFERROR(INDEX(Prices!$F$5:$F$34,MATCH(F10,Prices!$A$5:$A$34,0)),0)+IFERROR(INDEX(Prices!$F$5:$F$34,MATCH(G10,Prices!$A$5:$A$34,0)),0)</f>
      </c>
    </row>
    <row r="11" spans="1:9" x14ac:dyDescent="0.25">
      <c r="A11" s="8">
        <v>1</v>
      </c>
      <c r="B11" s="8" t="s">
        <v>94</v>
      </c>
      <c r="C11" s="8" t="s">
        <v>90</v>
      </c>
      <c r="D11" s="10" t="s">
        <v>35</v>
      </c>
      <c r="E11" s="10" t="s">
        <v>55</v>
      </c>
      <c r="F11" s="10" t="s">
        <v>71</v>
      </c>
      <c r="G11" s="10" t="s">
        <v>77</v>
      </c>
      <c r="H11" s="8">
        <f>IF(D11="","",IF(IFERROR(INDEX(Prices!$H$5:$H$34,MATCH(D11,Prices!$A$5:$A$34,0)),"")="Yes","Yes","No"))</f>
      </c>
      <c r="I11" s="11">
        <f>IFERROR(INDEX(Prices!$F$5:$F$34,MATCH(D11,Prices!$A$5:$A$34,0)),0)+IFERROR(INDEX(Prices!$F$5:$F$34,MATCH(E11,Prices!$A$5:$A$34,0)),0)+IFERROR(INDEX(Prices!$F$5:$F$34,MATCH(F11,Prices!$A$5:$A$34,0)),0)+IFERROR(INDEX(Prices!$F$5:$F$34,MATCH(G11,Prices!$A$5:$A$34,0)),0)</f>
      </c>
    </row>
    <row r="12" spans="1:9" x14ac:dyDescent="0.25">
      <c r="A12" s="8">
        <v>1</v>
      </c>
      <c r="B12" s="8" t="s">
        <v>94</v>
      </c>
      <c r="C12" s="8" t="s">
        <v>91</v>
      </c>
      <c r="D12" s="10" t="s">
        <v>27</v>
      </c>
      <c r="E12" s="10" t="s">
        <v>46</v>
      </c>
      <c r="F12" s="10" t="s">
        <v>67</v>
      </c>
      <c r="G12" s="10" t="s">
        <v>58</v>
      </c>
      <c r="H12" s="8">
        <f>IF(D12="","",IF(IFERROR(INDEX(Prices!$H$5:$H$34,MATCH(D12,Prices!$A$5:$A$34,0)),"")="Yes","Yes","No"))</f>
      </c>
      <c r="I12" s="11">
        <f>IFERROR(INDEX(Prices!$F$5:$F$34,MATCH(D12,Prices!$A$5:$A$34,0)),0)+IFERROR(INDEX(Prices!$F$5:$F$34,MATCH(E12,Prices!$A$5:$A$34,0)),0)+IFERROR(INDEX(Prices!$F$5:$F$34,MATCH(F12,Prices!$A$5:$A$34,0)),0)+IFERROR(INDEX(Prices!$F$5:$F$34,MATCH(G12,Prices!$A$5:$A$34,0)),0)</f>
      </c>
    </row>
    <row r="13" spans="1:9" x14ac:dyDescent="0.25">
      <c r="A13" s="8">
        <v>1</v>
      </c>
      <c r="B13" s="8" t="s">
        <v>94</v>
      </c>
      <c r="C13" s="8" t="s">
        <v>92</v>
      </c>
      <c r="D13" s="10" t="s">
        <v>38</v>
      </c>
      <c r="E13" s="10" t="s">
        <v>52</v>
      </c>
      <c r="F13" s="10" t="s">
        <v>61</v>
      </c>
      <c r="G13" s="10"/>
      <c r="H13" s="8">
        <f>IF(D13="","",IF(IFERROR(INDEX(Prices!$H$5:$H$34,MATCH(D13,Prices!$A$5:$A$34,0)),"")="Yes","Yes","No"))</f>
      </c>
      <c r="I13" s="11">
        <f>IFERROR(INDEX(Prices!$F$5:$F$34,MATCH(D13,Prices!$A$5:$A$34,0)),0)+IFERROR(INDEX(Prices!$F$5:$F$34,MATCH(E13,Prices!$A$5:$A$34,0)),0)+IFERROR(INDEX(Prices!$F$5:$F$34,MATCH(F13,Prices!$A$5:$A$34,0)),0)+IFERROR(INDEX(Prices!$F$5:$F$34,MATCH(G13,Prices!$A$5:$A$34,0)),0)</f>
      </c>
    </row>
    <row r="14" spans="1:9" x14ac:dyDescent="0.25">
      <c r="A14" s="8">
        <v>1</v>
      </c>
      <c r="B14" s="8" t="s">
        <v>95</v>
      </c>
      <c r="C14" s="8" t="s">
        <v>90</v>
      </c>
      <c r="D14" s="10" t="s">
        <v>35</v>
      </c>
      <c r="E14" s="10" t="s">
        <v>49</v>
      </c>
      <c r="F14" s="10" t="s">
        <v>71</v>
      </c>
      <c r="G14" s="10" t="s">
        <v>77</v>
      </c>
      <c r="H14" s="8">
        <f>IF(D14="","",IF(IFERROR(INDEX(Prices!$H$5:$H$34,MATCH(D14,Prices!$A$5:$A$34,0)),"")="Yes","Yes","No"))</f>
      </c>
      <c r="I14" s="11">
        <f>IFERROR(INDEX(Prices!$F$5:$F$34,MATCH(D14,Prices!$A$5:$A$34,0)),0)+IFERROR(INDEX(Prices!$F$5:$F$34,MATCH(E14,Prices!$A$5:$A$34,0)),0)+IFERROR(INDEX(Prices!$F$5:$F$34,MATCH(F14,Prices!$A$5:$A$34,0)),0)+IFERROR(INDEX(Prices!$F$5:$F$34,MATCH(G14,Prices!$A$5:$A$34,0)),0)</f>
      </c>
    </row>
    <row r="15" spans="1:9" x14ac:dyDescent="0.25">
      <c r="A15" s="8">
        <v>1</v>
      </c>
      <c r="B15" s="8" t="s">
        <v>95</v>
      </c>
      <c r="C15" s="8" t="s">
        <v>91</v>
      </c>
      <c r="D15" s="10" t="s">
        <v>33</v>
      </c>
      <c r="E15" s="10" t="s">
        <v>46</v>
      </c>
      <c r="F15" s="10" t="s">
        <v>69</v>
      </c>
      <c r="G15" s="10"/>
      <c r="H15" s="8">
        <f>IF(D15="","",IF(IFERROR(INDEX(Prices!$H$5:$H$34,MATCH(D15,Prices!$A$5:$A$34,0)),"")="Yes","Yes","No"))</f>
      </c>
      <c r="I15" s="11">
        <f>IFERROR(INDEX(Prices!$F$5:$F$34,MATCH(D15,Prices!$A$5:$A$34,0)),0)+IFERROR(INDEX(Prices!$F$5:$F$34,MATCH(E15,Prices!$A$5:$A$34,0)),0)+IFERROR(INDEX(Prices!$F$5:$F$34,MATCH(F15,Prices!$A$5:$A$34,0)),0)+IFERROR(INDEX(Prices!$F$5:$F$34,MATCH(G15,Prices!$A$5:$A$34,0)),0)</f>
      </c>
    </row>
    <row r="16" spans="1:9" x14ac:dyDescent="0.25">
      <c r="A16" s="8">
        <v>1</v>
      </c>
      <c r="B16" s="8" t="s">
        <v>95</v>
      </c>
      <c r="C16" s="8" t="s">
        <v>92</v>
      </c>
      <c r="D16" s="10" t="s">
        <v>27</v>
      </c>
      <c r="E16" s="10" t="s">
        <v>55</v>
      </c>
      <c r="F16" s="10" t="s">
        <v>65</v>
      </c>
      <c r="G16" s="10"/>
      <c r="H16" s="8">
        <f>IF(D16="","",IF(IFERROR(INDEX(Prices!$H$5:$H$34,MATCH(D16,Prices!$A$5:$A$34,0)),"")="Yes","Yes","No"))</f>
      </c>
      <c r="I16" s="11">
        <f>IFERROR(INDEX(Prices!$F$5:$F$34,MATCH(D16,Prices!$A$5:$A$34,0)),0)+IFERROR(INDEX(Prices!$F$5:$F$34,MATCH(E16,Prices!$A$5:$A$34,0)),0)+IFERROR(INDEX(Prices!$F$5:$F$34,MATCH(F16,Prices!$A$5:$A$34,0)),0)+IFERROR(INDEX(Prices!$F$5:$F$34,MATCH(G16,Prices!$A$5:$A$34,0)),0)</f>
      </c>
    </row>
    <row r="17" spans="1:9" x14ac:dyDescent="0.25">
      <c r="A17" s="8">
        <v>1</v>
      </c>
      <c r="B17" s="8" t="s">
        <v>96</v>
      </c>
      <c r="C17" s="8" t="s">
        <v>90</v>
      </c>
      <c r="D17" s="10" t="s">
        <v>43</v>
      </c>
      <c r="E17" s="10" t="s">
        <v>52</v>
      </c>
      <c r="F17" s="10" t="s">
        <v>74</v>
      </c>
      <c r="G17" s="10" t="s">
        <v>77</v>
      </c>
      <c r="H17" s="8">
        <f>IF(D17="","",IF(IFERROR(INDEX(Prices!$H$5:$H$34,MATCH(D17,Prices!$A$5:$A$34,0)),"")="Yes","Yes","No"))</f>
      </c>
      <c r="I17" s="11">
        <f>IFERROR(INDEX(Prices!$F$5:$F$34,MATCH(D17,Prices!$A$5:$A$34,0)),0)+IFERROR(INDEX(Prices!$F$5:$F$34,MATCH(E17,Prices!$A$5:$A$34,0)),0)+IFERROR(INDEX(Prices!$F$5:$F$34,MATCH(F17,Prices!$A$5:$A$34,0)),0)+IFERROR(INDEX(Prices!$F$5:$F$34,MATCH(G17,Prices!$A$5:$A$34,0)),0)</f>
      </c>
    </row>
    <row r="18" spans="1:9" x14ac:dyDescent="0.25">
      <c r="A18" s="8">
        <v>1</v>
      </c>
      <c r="B18" s="8" t="s">
        <v>96</v>
      </c>
      <c r="C18" s="8" t="s">
        <v>91</v>
      </c>
      <c r="D18" s="10" t="s">
        <v>38</v>
      </c>
      <c r="E18" s="10" t="s">
        <v>55</v>
      </c>
      <c r="F18" s="10" t="s">
        <v>65</v>
      </c>
      <c r="G18" s="10"/>
      <c r="H18" s="8">
        <f>IF(D18="","",IF(IFERROR(INDEX(Prices!$H$5:$H$34,MATCH(D18,Prices!$A$5:$A$34,0)),"")="Yes","Yes","No"))</f>
      </c>
      <c r="I18" s="11">
        <f>IFERROR(INDEX(Prices!$F$5:$F$34,MATCH(D18,Prices!$A$5:$A$34,0)),0)+IFERROR(INDEX(Prices!$F$5:$F$34,MATCH(E18,Prices!$A$5:$A$34,0)),0)+IFERROR(INDEX(Prices!$F$5:$F$34,MATCH(F18,Prices!$A$5:$A$34,0)),0)+IFERROR(INDEX(Prices!$F$5:$F$34,MATCH(G18,Prices!$A$5:$A$34,0)),0)</f>
      </c>
    </row>
    <row r="19" spans="1:9" x14ac:dyDescent="0.25">
      <c r="A19" s="8">
        <v>1</v>
      </c>
      <c r="B19" s="8" t="s">
        <v>96</v>
      </c>
      <c r="C19" s="8" t="s">
        <v>92</v>
      </c>
      <c r="D19" s="10" t="s">
        <v>41</v>
      </c>
      <c r="E19" s="10" t="s">
        <v>46</v>
      </c>
      <c r="F19" s="10" t="s">
        <v>61</v>
      </c>
      <c r="G19" s="10" t="s">
        <v>58</v>
      </c>
      <c r="H19" s="8">
        <f>IF(D19="","",IF(IFERROR(INDEX(Prices!$H$5:$H$34,MATCH(D19,Prices!$A$5:$A$34,0)),"")="Yes","Yes","No"))</f>
      </c>
      <c r="I19" s="11">
        <f>IFERROR(INDEX(Prices!$F$5:$F$34,MATCH(D19,Prices!$A$5:$A$34,0)),0)+IFERROR(INDEX(Prices!$F$5:$F$34,MATCH(E19,Prices!$A$5:$A$34,0)),0)+IFERROR(INDEX(Prices!$F$5:$F$34,MATCH(F19,Prices!$A$5:$A$34,0)),0)+IFERROR(INDEX(Prices!$F$5:$F$34,MATCH(G19,Prices!$A$5:$A$34,0)),0)</f>
      </c>
    </row>
    <row r="20" spans="1:9" x14ac:dyDescent="0.25">
      <c r="A20" s="8">
        <v>1</v>
      </c>
      <c r="B20" s="8" t="s">
        <v>97</v>
      </c>
      <c r="C20" s="8" t="s">
        <v>90</v>
      </c>
      <c r="D20" s="10" t="s">
        <v>35</v>
      </c>
      <c r="E20" s="10" t="s">
        <v>55</v>
      </c>
      <c r="F20" s="10" t="s">
        <v>71</v>
      </c>
      <c r="G20" s="10" t="s">
        <v>77</v>
      </c>
      <c r="H20" s="8">
        <f>IF(D20="","",IF(IFERROR(INDEX(Prices!$H$5:$H$34,MATCH(D20,Prices!$A$5:$A$34,0)),"")="Yes","Yes","No"))</f>
      </c>
      <c r="I20" s="11">
        <f>IFERROR(INDEX(Prices!$F$5:$F$34,MATCH(D20,Prices!$A$5:$A$34,0)),0)+IFERROR(INDEX(Prices!$F$5:$F$34,MATCH(E20,Prices!$A$5:$A$34,0)),0)+IFERROR(INDEX(Prices!$F$5:$F$34,MATCH(F20,Prices!$A$5:$A$34,0)),0)+IFERROR(INDEX(Prices!$F$5:$F$34,MATCH(G20,Prices!$A$5:$A$34,0)),0)</f>
      </c>
    </row>
    <row r="21" spans="1:9" x14ac:dyDescent="0.25">
      <c r="A21" s="8">
        <v>1</v>
      </c>
      <c r="B21" s="8" t="s">
        <v>97</v>
      </c>
      <c r="C21" s="8" t="s">
        <v>91</v>
      </c>
      <c r="D21" s="10" t="s">
        <v>35</v>
      </c>
      <c r="E21" s="10" t="s">
        <v>55</v>
      </c>
      <c r="F21" s="10" t="s">
        <v>74</v>
      </c>
      <c r="G21" s="10"/>
      <c r="H21" s="8">
        <f>IF(D21="","",IF(IFERROR(INDEX(Prices!$H$5:$H$34,MATCH(D21,Prices!$A$5:$A$34,0)),"")="Yes","Yes","No"))</f>
      </c>
      <c r="I21" s="11">
        <f>IFERROR(INDEX(Prices!$F$5:$F$34,MATCH(D21,Prices!$A$5:$A$34,0)),0)+IFERROR(INDEX(Prices!$F$5:$F$34,MATCH(E21,Prices!$A$5:$A$34,0)),0)+IFERROR(INDEX(Prices!$F$5:$F$34,MATCH(F21,Prices!$A$5:$A$34,0)),0)+IFERROR(INDEX(Prices!$F$5:$F$34,MATCH(G21,Prices!$A$5:$A$34,0)),0)</f>
      </c>
    </row>
    <row r="22" spans="1:9" x14ac:dyDescent="0.25">
      <c r="A22" s="8">
        <v>1</v>
      </c>
      <c r="B22" s="8" t="s">
        <v>97</v>
      </c>
      <c r="C22" s="8" t="s">
        <v>92</v>
      </c>
      <c r="D22" s="10" t="s">
        <v>27</v>
      </c>
      <c r="E22" s="10" t="s">
        <v>52</v>
      </c>
      <c r="F22" s="10" t="s">
        <v>67</v>
      </c>
      <c r="G22" s="10" t="s">
        <v>58</v>
      </c>
      <c r="H22" s="8">
        <f>IF(D22="","",IF(IFERROR(INDEX(Prices!$H$5:$H$34,MATCH(D22,Prices!$A$5:$A$34,0)),"")="Yes","Yes","No"))</f>
      </c>
      <c r="I22" s="11">
        <f>IFERROR(INDEX(Prices!$F$5:$F$34,MATCH(D22,Prices!$A$5:$A$34,0)),0)+IFERROR(INDEX(Prices!$F$5:$F$34,MATCH(E22,Prices!$A$5:$A$34,0)),0)+IFERROR(INDEX(Prices!$F$5:$F$34,MATCH(F22,Prices!$A$5:$A$34,0)),0)+IFERROR(INDEX(Prices!$F$5:$F$34,MATCH(G22,Prices!$A$5:$A$34,0)),0)</f>
      </c>
    </row>
    <row r="23" spans="1:9" x14ac:dyDescent="0.25">
      <c r="A23" s="8">
        <v>1</v>
      </c>
      <c r="B23" s="8" t="s">
        <v>98</v>
      </c>
      <c r="C23" s="8" t="s">
        <v>90</v>
      </c>
      <c r="D23" s="10" t="s">
        <v>35</v>
      </c>
      <c r="E23" s="10" t="s">
        <v>49</v>
      </c>
      <c r="F23" s="10" t="s">
        <v>71</v>
      </c>
      <c r="G23" s="10" t="s">
        <v>77</v>
      </c>
      <c r="H23" s="8">
        <f>IF(D23="","",IF(IFERROR(INDEX(Prices!$H$5:$H$34,MATCH(D23,Prices!$A$5:$A$34,0)),"")="Yes","Yes","No"))</f>
      </c>
      <c r="I23" s="11">
        <f>IFERROR(INDEX(Prices!$F$5:$F$34,MATCH(D23,Prices!$A$5:$A$34,0)),0)+IFERROR(INDEX(Prices!$F$5:$F$34,MATCH(E23,Prices!$A$5:$A$34,0)),0)+IFERROR(INDEX(Prices!$F$5:$F$34,MATCH(F23,Prices!$A$5:$A$34,0)),0)+IFERROR(INDEX(Prices!$F$5:$F$34,MATCH(G23,Prices!$A$5:$A$34,0)),0)</f>
      </c>
    </row>
    <row r="24" spans="1:9" x14ac:dyDescent="0.25">
      <c r="A24" s="8">
        <v>1</v>
      </c>
      <c r="B24" s="8" t="s">
        <v>98</v>
      </c>
      <c r="C24" s="8" t="s">
        <v>91</v>
      </c>
      <c r="D24" s="10" t="s">
        <v>41</v>
      </c>
      <c r="E24" s="10" t="s">
        <v>52</v>
      </c>
      <c r="F24" s="10" t="s">
        <v>61</v>
      </c>
      <c r="G24" s="10"/>
      <c r="H24" s="8">
        <f>IF(D24="","",IF(IFERROR(INDEX(Prices!$H$5:$H$34,MATCH(D24,Prices!$A$5:$A$34,0)),"")="Yes","Yes","No"))</f>
      </c>
      <c r="I24" s="11">
        <f>IFERROR(INDEX(Prices!$F$5:$F$34,MATCH(D24,Prices!$A$5:$A$34,0)),0)+IFERROR(INDEX(Prices!$F$5:$F$34,MATCH(E24,Prices!$A$5:$A$34,0)),0)+IFERROR(INDEX(Prices!$F$5:$F$34,MATCH(F24,Prices!$A$5:$A$34,0)),0)+IFERROR(INDEX(Prices!$F$5:$F$34,MATCH(G24,Prices!$A$5:$A$34,0)),0)</f>
      </c>
    </row>
    <row r="25" spans="1:9" x14ac:dyDescent="0.25">
      <c r="A25" s="8">
        <v>1</v>
      </c>
      <c r="B25" s="8" t="s">
        <v>98</v>
      </c>
      <c r="C25" s="8" t="s">
        <v>92</v>
      </c>
      <c r="D25" s="10" t="s">
        <v>38</v>
      </c>
      <c r="E25" s="10" t="s">
        <v>46</v>
      </c>
      <c r="F25" s="10" t="s">
        <v>65</v>
      </c>
      <c r="G25" s="10"/>
      <c r="H25" s="8">
        <f>IF(D25="","",IF(IFERROR(INDEX(Prices!$H$5:$H$34,MATCH(D25,Prices!$A$5:$A$34,0)),"")="Yes","Yes","No"))</f>
      </c>
      <c r="I25" s="11">
        <f>IFERROR(INDEX(Prices!$F$5:$F$34,MATCH(D25,Prices!$A$5:$A$34,0)),0)+IFERROR(INDEX(Prices!$F$5:$F$34,MATCH(E25,Prices!$A$5:$A$34,0)),0)+IFERROR(INDEX(Prices!$F$5:$F$34,MATCH(F25,Prices!$A$5:$A$34,0)),0)+IFERROR(INDEX(Prices!$F$5:$F$34,MATCH(G25,Prices!$A$5:$A$34,0)),0)</f>
      </c>
    </row>
    <row r="26" spans="1:9" x14ac:dyDescent="0.25">
      <c r="A26" s="8">
        <v>2</v>
      </c>
      <c r="B26" s="8" t="s">
        <v>89</v>
      </c>
      <c r="C26" s="8" t="s">
        <v>90</v>
      </c>
      <c r="D26" s="10" t="s">
        <v>35</v>
      </c>
      <c r="E26" s="10" t="s">
        <v>49</v>
      </c>
      <c r="F26" s="10" t="s">
        <v>71</v>
      </c>
      <c r="G26" s="10" t="s">
        <v>77</v>
      </c>
      <c r="H26" s="8">
        <f>IF(D26="","",IF(IFERROR(INDEX(Prices!$H$5:$H$34,MATCH(D26,Prices!$A$5:$A$34,0)),"")="Yes","Yes","No"))</f>
      </c>
      <c r="I26" s="11">
        <f>IFERROR(INDEX(Prices!$F$5:$F$34,MATCH(D26,Prices!$A$5:$A$34,0)),0)+IFERROR(INDEX(Prices!$F$5:$F$34,MATCH(E26,Prices!$A$5:$A$34,0)),0)+IFERROR(INDEX(Prices!$F$5:$F$34,MATCH(F26,Prices!$A$5:$A$34,0)),0)+IFERROR(INDEX(Prices!$F$5:$F$34,MATCH(G26,Prices!$A$5:$A$34,0)),0)</f>
      </c>
    </row>
    <row r="27" spans="1:9" x14ac:dyDescent="0.25">
      <c r="A27" s="8">
        <v>2</v>
      </c>
      <c r="B27" s="8" t="s">
        <v>89</v>
      </c>
      <c r="C27" s="8" t="s">
        <v>91</v>
      </c>
      <c r="D27" s="10" t="s">
        <v>33</v>
      </c>
      <c r="E27" s="10" t="s">
        <v>46</v>
      </c>
      <c r="F27" s="10" t="s">
        <v>69</v>
      </c>
      <c r="G27" s="10"/>
      <c r="H27" s="8">
        <f>IF(D27="","",IF(IFERROR(INDEX(Prices!$H$5:$H$34,MATCH(D27,Prices!$A$5:$A$34,0)),"")="Yes","Yes","No"))</f>
      </c>
      <c r="I27" s="11">
        <f>IFERROR(INDEX(Prices!$F$5:$F$34,MATCH(D27,Prices!$A$5:$A$34,0)),0)+IFERROR(INDEX(Prices!$F$5:$F$34,MATCH(E27,Prices!$A$5:$A$34,0)),0)+IFERROR(INDEX(Prices!$F$5:$F$34,MATCH(F27,Prices!$A$5:$A$34,0)),0)+IFERROR(INDEX(Prices!$F$5:$F$34,MATCH(G27,Prices!$A$5:$A$34,0)),0)</f>
      </c>
    </row>
    <row r="28" spans="1:9" x14ac:dyDescent="0.25">
      <c r="A28" s="8">
        <v>2</v>
      </c>
      <c r="B28" s="8" t="s">
        <v>89</v>
      </c>
      <c r="C28" s="8" t="s">
        <v>92</v>
      </c>
      <c r="D28" s="10" t="s">
        <v>27</v>
      </c>
      <c r="E28" s="10" t="s">
        <v>55</v>
      </c>
      <c r="F28" s="10" t="s">
        <v>65</v>
      </c>
      <c r="G28" s="10"/>
      <c r="H28" s="8">
        <f>IF(D28="","",IF(IFERROR(INDEX(Prices!$H$5:$H$34,MATCH(D28,Prices!$A$5:$A$34,0)),"")="Yes","Yes","No"))</f>
      </c>
      <c r="I28" s="11">
        <f>IFERROR(INDEX(Prices!$F$5:$F$34,MATCH(D28,Prices!$A$5:$A$34,0)),0)+IFERROR(INDEX(Prices!$F$5:$F$34,MATCH(E28,Prices!$A$5:$A$34,0)),0)+IFERROR(INDEX(Prices!$F$5:$F$34,MATCH(F28,Prices!$A$5:$A$34,0)),0)+IFERROR(INDEX(Prices!$F$5:$F$34,MATCH(G28,Prices!$A$5:$A$34,0)),0)</f>
      </c>
    </row>
    <row r="29" spans="1:9" x14ac:dyDescent="0.25">
      <c r="A29" s="8">
        <v>2</v>
      </c>
      <c r="B29" s="8" t="s">
        <v>93</v>
      </c>
      <c r="C29" s="8" t="s">
        <v>90</v>
      </c>
      <c r="D29" s="10" t="s">
        <v>43</v>
      </c>
      <c r="E29" s="10" t="s">
        <v>52</v>
      </c>
      <c r="F29" s="10" t="s">
        <v>74</v>
      </c>
      <c r="G29" s="10" t="s">
        <v>77</v>
      </c>
      <c r="H29" s="8">
        <f>IF(D29="","",IF(IFERROR(INDEX(Prices!$H$5:$H$34,MATCH(D29,Prices!$A$5:$A$34,0)),"")="Yes","Yes","No"))</f>
      </c>
      <c r="I29" s="11">
        <f>IFERROR(INDEX(Prices!$F$5:$F$34,MATCH(D29,Prices!$A$5:$A$34,0)),0)+IFERROR(INDEX(Prices!$F$5:$F$34,MATCH(E29,Prices!$A$5:$A$34,0)),0)+IFERROR(INDEX(Prices!$F$5:$F$34,MATCH(F29,Prices!$A$5:$A$34,0)),0)+IFERROR(INDEX(Prices!$F$5:$F$34,MATCH(G29,Prices!$A$5:$A$34,0)),0)</f>
      </c>
    </row>
    <row r="30" spans="1:9" x14ac:dyDescent="0.25">
      <c r="A30" s="8">
        <v>2</v>
      </c>
      <c r="B30" s="8" t="s">
        <v>93</v>
      </c>
      <c r="C30" s="8" t="s">
        <v>91</v>
      </c>
      <c r="D30" s="10" t="s">
        <v>38</v>
      </c>
      <c r="E30" s="10" t="s">
        <v>55</v>
      </c>
      <c r="F30" s="10" t="s">
        <v>65</v>
      </c>
      <c r="G30" s="10"/>
      <c r="H30" s="8">
        <f>IF(D30="","",IF(IFERROR(INDEX(Prices!$H$5:$H$34,MATCH(D30,Prices!$A$5:$A$34,0)),"")="Yes","Yes","No"))</f>
      </c>
      <c r="I30" s="11">
        <f>IFERROR(INDEX(Prices!$F$5:$F$34,MATCH(D30,Prices!$A$5:$A$34,0)),0)+IFERROR(INDEX(Prices!$F$5:$F$34,MATCH(E30,Prices!$A$5:$A$34,0)),0)+IFERROR(INDEX(Prices!$F$5:$F$34,MATCH(F30,Prices!$A$5:$A$34,0)),0)+IFERROR(INDEX(Prices!$F$5:$F$34,MATCH(G30,Prices!$A$5:$A$34,0)),0)</f>
      </c>
    </row>
    <row r="31" spans="1:9" x14ac:dyDescent="0.25">
      <c r="A31" s="8">
        <v>2</v>
      </c>
      <c r="B31" s="8" t="s">
        <v>93</v>
      </c>
      <c r="C31" s="8" t="s">
        <v>92</v>
      </c>
      <c r="D31" s="10" t="s">
        <v>41</v>
      </c>
      <c r="E31" s="10" t="s">
        <v>46</v>
      </c>
      <c r="F31" s="10" t="s">
        <v>61</v>
      </c>
      <c r="G31" s="10" t="s">
        <v>58</v>
      </c>
      <c r="H31" s="8">
        <f>IF(D31="","",IF(IFERROR(INDEX(Prices!$H$5:$H$34,MATCH(D31,Prices!$A$5:$A$34,0)),"")="Yes","Yes","No"))</f>
      </c>
      <c r="I31" s="11">
        <f>IFERROR(INDEX(Prices!$F$5:$F$34,MATCH(D31,Prices!$A$5:$A$34,0)),0)+IFERROR(INDEX(Prices!$F$5:$F$34,MATCH(E31,Prices!$A$5:$A$34,0)),0)+IFERROR(INDEX(Prices!$F$5:$F$34,MATCH(F31,Prices!$A$5:$A$34,0)),0)+IFERROR(INDEX(Prices!$F$5:$F$34,MATCH(G31,Prices!$A$5:$A$34,0)),0)</f>
      </c>
    </row>
    <row r="32" spans="1:9" x14ac:dyDescent="0.25">
      <c r="A32" s="8">
        <v>2</v>
      </c>
      <c r="B32" s="8" t="s">
        <v>94</v>
      </c>
      <c r="C32" s="8" t="s">
        <v>90</v>
      </c>
      <c r="D32" s="10" t="s">
        <v>35</v>
      </c>
      <c r="E32" s="10" t="s">
        <v>55</v>
      </c>
      <c r="F32" s="10" t="s">
        <v>71</v>
      </c>
      <c r="G32" s="10" t="s">
        <v>77</v>
      </c>
      <c r="H32" s="8">
        <f>IF(D32="","",IF(IFERROR(INDEX(Prices!$H$5:$H$34,MATCH(D32,Prices!$A$5:$A$34,0)),"")="Yes","Yes","No"))</f>
      </c>
      <c r="I32" s="11">
        <f>IFERROR(INDEX(Prices!$F$5:$F$34,MATCH(D32,Prices!$A$5:$A$34,0)),0)+IFERROR(INDEX(Prices!$F$5:$F$34,MATCH(E32,Prices!$A$5:$A$34,0)),0)+IFERROR(INDEX(Prices!$F$5:$F$34,MATCH(F32,Prices!$A$5:$A$34,0)),0)+IFERROR(INDEX(Prices!$F$5:$F$34,MATCH(G32,Prices!$A$5:$A$34,0)),0)</f>
      </c>
    </row>
    <row r="33" spans="1:9" x14ac:dyDescent="0.25">
      <c r="A33" s="8">
        <v>2</v>
      </c>
      <c r="B33" s="8" t="s">
        <v>94</v>
      </c>
      <c r="C33" s="8" t="s">
        <v>91</v>
      </c>
      <c r="D33" s="10" t="s">
        <v>35</v>
      </c>
      <c r="E33" s="10" t="s">
        <v>55</v>
      </c>
      <c r="F33" s="10" t="s">
        <v>74</v>
      </c>
      <c r="G33" s="10"/>
      <c r="H33" s="8">
        <f>IF(D33="","",IF(IFERROR(INDEX(Prices!$H$5:$H$34,MATCH(D33,Prices!$A$5:$A$34,0)),"")="Yes","Yes","No"))</f>
      </c>
      <c r="I33" s="11">
        <f>IFERROR(INDEX(Prices!$F$5:$F$34,MATCH(D33,Prices!$A$5:$A$34,0)),0)+IFERROR(INDEX(Prices!$F$5:$F$34,MATCH(E33,Prices!$A$5:$A$34,0)),0)+IFERROR(INDEX(Prices!$F$5:$F$34,MATCH(F33,Prices!$A$5:$A$34,0)),0)+IFERROR(INDEX(Prices!$F$5:$F$34,MATCH(G33,Prices!$A$5:$A$34,0)),0)</f>
      </c>
    </row>
    <row r="34" spans="1:9" x14ac:dyDescent="0.25">
      <c r="A34" s="8">
        <v>2</v>
      </c>
      <c r="B34" s="8" t="s">
        <v>94</v>
      </c>
      <c r="C34" s="8" t="s">
        <v>92</v>
      </c>
      <c r="D34" s="10" t="s">
        <v>27</v>
      </c>
      <c r="E34" s="10" t="s">
        <v>52</v>
      </c>
      <c r="F34" s="10" t="s">
        <v>67</v>
      </c>
      <c r="G34" s="10" t="s">
        <v>58</v>
      </c>
      <c r="H34" s="8">
        <f>IF(D34="","",IF(IFERROR(INDEX(Prices!$H$5:$H$34,MATCH(D34,Prices!$A$5:$A$34,0)),"")="Yes","Yes","No"))</f>
      </c>
      <c r="I34" s="11">
        <f>IFERROR(INDEX(Prices!$F$5:$F$34,MATCH(D34,Prices!$A$5:$A$34,0)),0)+IFERROR(INDEX(Prices!$F$5:$F$34,MATCH(E34,Prices!$A$5:$A$34,0)),0)+IFERROR(INDEX(Prices!$F$5:$F$34,MATCH(F34,Prices!$A$5:$A$34,0)),0)+IFERROR(INDEX(Prices!$F$5:$F$34,MATCH(G34,Prices!$A$5:$A$34,0)),0)</f>
      </c>
    </row>
    <row r="35" spans="1:9" x14ac:dyDescent="0.25">
      <c r="A35" s="8">
        <v>2</v>
      </c>
      <c r="B35" s="8" t="s">
        <v>95</v>
      </c>
      <c r="C35" s="8" t="s">
        <v>90</v>
      </c>
      <c r="D35" s="10" t="s">
        <v>35</v>
      </c>
      <c r="E35" s="10" t="s">
        <v>49</v>
      </c>
      <c r="F35" s="10" t="s">
        <v>71</v>
      </c>
      <c r="G35" s="10" t="s">
        <v>77</v>
      </c>
      <c r="H35" s="8">
        <f>IF(D35="","",IF(IFERROR(INDEX(Prices!$H$5:$H$34,MATCH(D35,Prices!$A$5:$A$34,0)),"")="Yes","Yes","No"))</f>
      </c>
      <c r="I35" s="11">
        <f>IFERROR(INDEX(Prices!$F$5:$F$34,MATCH(D35,Prices!$A$5:$A$34,0)),0)+IFERROR(INDEX(Prices!$F$5:$F$34,MATCH(E35,Prices!$A$5:$A$34,0)),0)+IFERROR(INDEX(Prices!$F$5:$F$34,MATCH(F35,Prices!$A$5:$A$34,0)),0)+IFERROR(INDEX(Prices!$F$5:$F$34,MATCH(G35,Prices!$A$5:$A$34,0)),0)</f>
      </c>
    </row>
    <row r="36" spans="1:9" x14ac:dyDescent="0.25">
      <c r="A36" s="8">
        <v>2</v>
      </c>
      <c r="B36" s="8" t="s">
        <v>95</v>
      </c>
      <c r="C36" s="8" t="s">
        <v>91</v>
      </c>
      <c r="D36" s="10" t="s">
        <v>41</v>
      </c>
      <c r="E36" s="10" t="s">
        <v>52</v>
      </c>
      <c r="F36" s="10" t="s">
        <v>61</v>
      </c>
      <c r="G36" s="10"/>
      <c r="H36" s="8">
        <f>IF(D36="","",IF(IFERROR(INDEX(Prices!$H$5:$H$34,MATCH(D36,Prices!$A$5:$A$34,0)),"")="Yes","Yes","No"))</f>
      </c>
      <c r="I36" s="11">
        <f>IFERROR(INDEX(Prices!$F$5:$F$34,MATCH(D36,Prices!$A$5:$A$34,0)),0)+IFERROR(INDEX(Prices!$F$5:$F$34,MATCH(E36,Prices!$A$5:$A$34,0)),0)+IFERROR(INDEX(Prices!$F$5:$F$34,MATCH(F36,Prices!$A$5:$A$34,0)),0)+IFERROR(INDEX(Prices!$F$5:$F$34,MATCH(G36,Prices!$A$5:$A$34,0)),0)</f>
      </c>
    </row>
    <row r="37" spans="1:9" x14ac:dyDescent="0.25">
      <c r="A37" s="8">
        <v>2</v>
      </c>
      <c r="B37" s="8" t="s">
        <v>95</v>
      </c>
      <c r="C37" s="8" t="s">
        <v>92</v>
      </c>
      <c r="D37" s="10" t="s">
        <v>38</v>
      </c>
      <c r="E37" s="10" t="s">
        <v>46</v>
      </c>
      <c r="F37" s="10" t="s">
        <v>65</v>
      </c>
      <c r="G37" s="10"/>
      <c r="H37" s="8">
        <f>IF(D37="","",IF(IFERROR(INDEX(Prices!$H$5:$H$34,MATCH(D37,Prices!$A$5:$A$34,0)),"")="Yes","Yes","No"))</f>
      </c>
      <c r="I37" s="11">
        <f>IFERROR(INDEX(Prices!$F$5:$F$34,MATCH(D37,Prices!$A$5:$A$34,0)),0)+IFERROR(INDEX(Prices!$F$5:$F$34,MATCH(E37,Prices!$A$5:$A$34,0)),0)+IFERROR(INDEX(Prices!$F$5:$F$34,MATCH(F37,Prices!$A$5:$A$34,0)),0)+IFERROR(INDEX(Prices!$F$5:$F$34,MATCH(G37,Prices!$A$5:$A$34,0)),0)</f>
      </c>
    </row>
    <row r="38" spans="1:9" x14ac:dyDescent="0.25">
      <c r="A38" s="8">
        <v>2</v>
      </c>
      <c r="B38" s="8" t="s">
        <v>96</v>
      </c>
      <c r="C38" s="8" t="s">
        <v>90</v>
      </c>
      <c r="D38" s="10" t="s">
        <v>43</v>
      </c>
      <c r="E38" s="10" t="s">
        <v>52</v>
      </c>
      <c r="F38" s="10" t="s">
        <v>74</v>
      </c>
      <c r="G38" s="10" t="s">
        <v>77</v>
      </c>
      <c r="H38" s="8">
        <f>IF(D38="","",IF(IFERROR(INDEX(Prices!$H$5:$H$34,MATCH(D38,Prices!$A$5:$A$34,0)),"")="Yes","Yes","No"))</f>
      </c>
      <c r="I38" s="11">
        <f>IFERROR(INDEX(Prices!$F$5:$F$34,MATCH(D38,Prices!$A$5:$A$34,0)),0)+IFERROR(INDEX(Prices!$F$5:$F$34,MATCH(E38,Prices!$A$5:$A$34,0)),0)+IFERROR(INDEX(Prices!$F$5:$F$34,MATCH(F38,Prices!$A$5:$A$34,0)),0)+IFERROR(INDEX(Prices!$F$5:$F$34,MATCH(G38,Prices!$A$5:$A$34,0)),0)</f>
      </c>
    </row>
    <row r="39" spans="1:9" x14ac:dyDescent="0.25">
      <c r="A39" s="8">
        <v>2</v>
      </c>
      <c r="B39" s="8" t="s">
        <v>96</v>
      </c>
      <c r="C39" s="8" t="s">
        <v>91</v>
      </c>
      <c r="D39" s="10" t="s">
        <v>27</v>
      </c>
      <c r="E39" s="10" t="s">
        <v>46</v>
      </c>
      <c r="F39" s="10" t="s">
        <v>67</v>
      </c>
      <c r="G39" s="10" t="s">
        <v>58</v>
      </c>
      <c r="H39" s="8">
        <f>IF(D39="","",IF(IFERROR(INDEX(Prices!$H$5:$H$34,MATCH(D39,Prices!$A$5:$A$34,0)),"")="Yes","Yes","No"))</f>
      </c>
      <c r="I39" s="11">
        <f>IFERROR(INDEX(Prices!$F$5:$F$34,MATCH(D39,Prices!$A$5:$A$34,0)),0)+IFERROR(INDEX(Prices!$F$5:$F$34,MATCH(E39,Prices!$A$5:$A$34,0)),0)+IFERROR(INDEX(Prices!$F$5:$F$34,MATCH(F39,Prices!$A$5:$A$34,0)),0)+IFERROR(INDEX(Prices!$F$5:$F$34,MATCH(G39,Prices!$A$5:$A$34,0)),0)</f>
      </c>
    </row>
    <row r="40" spans="1:9" x14ac:dyDescent="0.25">
      <c r="A40" s="8">
        <v>2</v>
      </c>
      <c r="B40" s="8" t="s">
        <v>96</v>
      </c>
      <c r="C40" s="8" t="s">
        <v>92</v>
      </c>
      <c r="D40" s="10" t="s">
        <v>33</v>
      </c>
      <c r="E40" s="10" t="s">
        <v>46</v>
      </c>
      <c r="F40" s="10" t="s">
        <v>61</v>
      </c>
      <c r="G40" s="10"/>
      <c r="H40" s="8">
        <f>IF(D40="","",IF(IFERROR(INDEX(Prices!$H$5:$H$34,MATCH(D40,Prices!$A$5:$A$34,0)),"")="Yes","Yes","No"))</f>
      </c>
      <c r="I40" s="11">
        <f>IFERROR(INDEX(Prices!$F$5:$F$34,MATCH(D40,Prices!$A$5:$A$34,0)),0)+IFERROR(INDEX(Prices!$F$5:$F$34,MATCH(E40,Prices!$A$5:$A$34,0)),0)+IFERROR(INDEX(Prices!$F$5:$F$34,MATCH(F40,Prices!$A$5:$A$34,0)),0)+IFERROR(INDEX(Prices!$F$5:$F$34,MATCH(G40,Prices!$A$5:$A$34,0)),0)</f>
      </c>
    </row>
    <row r="41" spans="1:9" x14ac:dyDescent="0.25">
      <c r="A41" s="8">
        <v>2</v>
      </c>
      <c r="B41" s="8" t="s">
        <v>97</v>
      </c>
      <c r="C41" s="8" t="s">
        <v>90</v>
      </c>
      <c r="D41" s="10" t="s">
        <v>35</v>
      </c>
      <c r="E41" s="10" t="s">
        <v>55</v>
      </c>
      <c r="F41" s="10" t="s">
        <v>71</v>
      </c>
      <c r="G41" s="10" t="s">
        <v>77</v>
      </c>
      <c r="H41" s="8">
        <f>IF(D41="","",IF(IFERROR(INDEX(Prices!$H$5:$H$34,MATCH(D41,Prices!$A$5:$A$34,0)),"")="Yes","Yes","No"))</f>
      </c>
      <c r="I41" s="11">
        <f>IFERROR(INDEX(Prices!$F$5:$F$34,MATCH(D41,Prices!$A$5:$A$34,0)),0)+IFERROR(INDEX(Prices!$F$5:$F$34,MATCH(E41,Prices!$A$5:$A$34,0)),0)+IFERROR(INDEX(Prices!$F$5:$F$34,MATCH(F41,Prices!$A$5:$A$34,0)),0)+IFERROR(INDEX(Prices!$F$5:$F$34,MATCH(G41,Prices!$A$5:$A$34,0)),0)</f>
      </c>
    </row>
    <row r="42" spans="1:9" x14ac:dyDescent="0.25">
      <c r="A42" s="8">
        <v>2</v>
      </c>
      <c r="B42" s="8" t="s">
        <v>97</v>
      </c>
      <c r="C42" s="8" t="s">
        <v>91</v>
      </c>
      <c r="D42" s="10" t="s">
        <v>33</v>
      </c>
      <c r="E42" s="10" t="s">
        <v>46</v>
      </c>
      <c r="F42" s="10" t="s">
        <v>69</v>
      </c>
      <c r="G42" s="10"/>
      <c r="H42" s="8">
        <f>IF(D42="","",IF(IFERROR(INDEX(Prices!$H$5:$H$34,MATCH(D42,Prices!$A$5:$A$34,0)),"")="Yes","Yes","No"))</f>
      </c>
      <c r="I42" s="11">
        <f>IFERROR(INDEX(Prices!$F$5:$F$34,MATCH(D42,Prices!$A$5:$A$34,0)),0)+IFERROR(INDEX(Prices!$F$5:$F$34,MATCH(E42,Prices!$A$5:$A$34,0)),0)+IFERROR(INDEX(Prices!$F$5:$F$34,MATCH(F42,Prices!$A$5:$A$34,0)),0)+IFERROR(INDEX(Prices!$F$5:$F$34,MATCH(G42,Prices!$A$5:$A$34,0)),0)</f>
      </c>
    </row>
    <row r="43" spans="1:9" x14ac:dyDescent="0.25">
      <c r="A43" s="8">
        <v>2</v>
      </c>
      <c r="B43" s="8" t="s">
        <v>97</v>
      </c>
      <c r="C43" s="8" t="s">
        <v>92</v>
      </c>
      <c r="D43" s="10" t="s">
        <v>43</v>
      </c>
      <c r="E43" s="10" t="s">
        <v>52</v>
      </c>
      <c r="F43" s="10" t="s">
        <v>69</v>
      </c>
      <c r="G43" s="10"/>
      <c r="H43" s="8">
        <f>IF(D43="","",IF(IFERROR(INDEX(Prices!$H$5:$H$34,MATCH(D43,Prices!$A$5:$A$34,0)),"")="Yes","Yes","No"))</f>
      </c>
      <c r="I43" s="11">
        <f>IFERROR(INDEX(Prices!$F$5:$F$34,MATCH(D43,Prices!$A$5:$A$34,0)),0)+IFERROR(INDEX(Prices!$F$5:$F$34,MATCH(E43,Prices!$A$5:$A$34,0)),0)+IFERROR(INDEX(Prices!$F$5:$F$34,MATCH(F43,Prices!$A$5:$A$34,0)),0)+IFERROR(INDEX(Prices!$F$5:$F$34,MATCH(G43,Prices!$A$5:$A$34,0)),0)</f>
      </c>
    </row>
    <row r="44" spans="1:9" x14ac:dyDescent="0.25">
      <c r="A44" s="8">
        <v>2</v>
      </c>
      <c r="B44" s="8" t="s">
        <v>98</v>
      </c>
      <c r="C44" s="8" t="s">
        <v>90</v>
      </c>
      <c r="D44" s="10" t="s">
        <v>35</v>
      </c>
      <c r="E44" s="10" t="s">
        <v>49</v>
      </c>
      <c r="F44" s="10" t="s">
        <v>71</v>
      </c>
      <c r="G44" s="10" t="s">
        <v>77</v>
      </c>
      <c r="H44" s="8">
        <f>IF(D44="","",IF(IFERROR(INDEX(Prices!$H$5:$H$34,MATCH(D44,Prices!$A$5:$A$34,0)),"")="Yes","Yes","No"))</f>
      </c>
      <c r="I44" s="11">
        <f>IFERROR(INDEX(Prices!$F$5:$F$34,MATCH(D44,Prices!$A$5:$A$34,0)),0)+IFERROR(INDEX(Prices!$F$5:$F$34,MATCH(E44,Prices!$A$5:$A$34,0)),0)+IFERROR(INDEX(Prices!$F$5:$F$34,MATCH(F44,Prices!$A$5:$A$34,0)),0)+IFERROR(INDEX(Prices!$F$5:$F$34,MATCH(G44,Prices!$A$5:$A$34,0)),0)</f>
      </c>
    </row>
    <row r="45" spans="1:9" x14ac:dyDescent="0.25">
      <c r="A45" s="8">
        <v>2</v>
      </c>
      <c r="B45" s="8" t="s">
        <v>98</v>
      </c>
      <c r="C45" s="8" t="s">
        <v>91</v>
      </c>
      <c r="D45" s="10" t="s">
        <v>38</v>
      </c>
      <c r="E45" s="10" t="s">
        <v>55</v>
      </c>
      <c r="F45" s="10" t="s">
        <v>65</v>
      </c>
      <c r="G45" s="10"/>
      <c r="H45" s="8">
        <f>IF(D45="","",IF(IFERROR(INDEX(Prices!$H$5:$H$34,MATCH(D45,Prices!$A$5:$A$34,0)),"")="Yes","Yes","No"))</f>
      </c>
      <c r="I45" s="11">
        <f>IFERROR(INDEX(Prices!$F$5:$F$34,MATCH(D45,Prices!$A$5:$A$34,0)),0)+IFERROR(INDEX(Prices!$F$5:$F$34,MATCH(E45,Prices!$A$5:$A$34,0)),0)+IFERROR(INDEX(Prices!$F$5:$F$34,MATCH(F45,Prices!$A$5:$A$34,0)),0)+IFERROR(INDEX(Prices!$F$5:$F$34,MATCH(G45,Prices!$A$5:$A$34,0)),0)</f>
      </c>
    </row>
    <row r="46" spans="1:9" x14ac:dyDescent="0.25">
      <c r="A46" s="8">
        <v>2</v>
      </c>
      <c r="B46" s="8" t="s">
        <v>98</v>
      </c>
      <c r="C46" s="8" t="s">
        <v>92</v>
      </c>
      <c r="D46" s="10" t="s">
        <v>38</v>
      </c>
      <c r="E46" s="10" t="s">
        <v>52</v>
      </c>
      <c r="F46" s="10" t="s">
        <v>61</v>
      </c>
      <c r="G46" s="10"/>
      <c r="H46" s="8">
        <f>IF(D46="","",IF(IFERROR(INDEX(Prices!$H$5:$H$34,MATCH(D46,Prices!$A$5:$A$34,0)),"")="Yes","Yes","No"))</f>
      </c>
      <c r="I46" s="11">
        <f>IFERROR(INDEX(Prices!$F$5:$F$34,MATCH(D46,Prices!$A$5:$A$34,0)),0)+IFERROR(INDEX(Prices!$F$5:$F$34,MATCH(E46,Prices!$A$5:$A$34,0)),0)+IFERROR(INDEX(Prices!$F$5:$F$34,MATCH(F46,Prices!$A$5:$A$34,0)),0)+IFERROR(INDEX(Prices!$F$5:$F$34,MATCH(G46,Prices!$A$5:$A$34,0)),0)</f>
      </c>
    </row>
    <row r="47" spans="1:9" x14ac:dyDescent="0.25">
      <c r="A47" s="8">
        <v>3</v>
      </c>
      <c r="B47" s="8" t="s">
        <v>89</v>
      </c>
      <c r="C47" s="8" t="s">
        <v>90</v>
      </c>
      <c r="D47" s="10" t="s">
        <v>35</v>
      </c>
      <c r="E47" s="10" t="s">
        <v>49</v>
      </c>
      <c r="F47" s="10" t="s">
        <v>71</v>
      </c>
      <c r="G47" s="10" t="s">
        <v>77</v>
      </c>
      <c r="H47" s="8">
        <f>IF(D47="","",IF(IFERROR(INDEX(Prices!$H$5:$H$34,MATCH(D47,Prices!$A$5:$A$34,0)),"")="Yes","Yes","No"))</f>
      </c>
      <c r="I47" s="11">
        <f>IFERROR(INDEX(Prices!$F$5:$F$34,MATCH(D47,Prices!$A$5:$A$34,0)),0)+IFERROR(INDEX(Prices!$F$5:$F$34,MATCH(E47,Prices!$A$5:$A$34,0)),0)+IFERROR(INDEX(Prices!$F$5:$F$34,MATCH(F47,Prices!$A$5:$A$34,0)),0)+IFERROR(INDEX(Prices!$F$5:$F$34,MATCH(G47,Prices!$A$5:$A$34,0)),0)</f>
      </c>
    </row>
    <row r="48" spans="1:9" x14ac:dyDescent="0.25">
      <c r="A48" s="8">
        <v>3</v>
      </c>
      <c r="B48" s="8" t="s">
        <v>89</v>
      </c>
      <c r="C48" s="8" t="s">
        <v>91</v>
      </c>
      <c r="D48" s="10" t="s">
        <v>41</v>
      </c>
      <c r="E48" s="10" t="s">
        <v>52</v>
      </c>
      <c r="F48" s="10" t="s">
        <v>61</v>
      </c>
      <c r="G48" s="10"/>
      <c r="H48" s="8">
        <f>IF(D48="","",IF(IFERROR(INDEX(Prices!$H$5:$H$34,MATCH(D48,Prices!$A$5:$A$34,0)),"")="Yes","Yes","No"))</f>
      </c>
      <c r="I48" s="11">
        <f>IFERROR(INDEX(Prices!$F$5:$F$34,MATCH(D48,Prices!$A$5:$A$34,0)),0)+IFERROR(INDEX(Prices!$F$5:$F$34,MATCH(E48,Prices!$A$5:$A$34,0)),0)+IFERROR(INDEX(Prices!$F$5:$F$34,MATCH(F48,Prices!$A$5:$A$34,0)),0)+IFERROR(INDEX(Prices!$F$5:$F$34,MATCH(G48,Prices!$A$5:$A$34,0)),0)</f>
      </c>
    </row>
    <row r="49" spans="1:9" x14ac:dyDescent="0.25">
      <c r="A49" s="8">
        <v>3</v>
      </c>
      <c r="B49" s="8" t="s">
        <v>89</v>
      </c>
      <c r="C49" s="8" t="s">
        <v>92</v>
      </c>
      <c r="D49" s="10" t="s">
        <v>38</v>
      </c>
      <c r="E49" s="10" t="s">
        <v>46</v>
      </c>
      <c r="F49" s="10" t="s">
        <v>65</v>
      </c>
      <c r="G49" s="10"/>
      <c r="H49" s="8">
        <f>IF(D49="","",IF(IFERROR(INDEX(Prices!$H$5:$H$34,MATCH(D49,Prices!$A$5:$A$34,0)),"")="Yes","Yes","No"))</f>
      </c>
      <c r="I49" s="11">
        <f>IFERROR(INDEX(Prices!$F$5:$F$34,MATCH(D49,Prices!$A$5:$A$34,0)),0)+IFERROR(INDEX(Prices!$F$5:$F$34,MATCH(E49,Prices!$A$5:$A$34,0)),0)+IFERROR(INDEX(Prices!$F$5:$F$34,MATCH(F49,Prices!$A$5:$A$34,0)),0)+IFERROR(INDEX(Prices!$F$5:$F$34,MATCH(G49,Prices!$A$5:$A$34,0)),0)</f>
      </c>
    </row>
    <row r="50" spans="1:9" x14ac:dyDescent="0.25">
      <c r="A50" s="8">
        <v>3</v>
      </c>
      <c r="B50" s="8" t="s">
        <v>93</v>
      </c>
      <c r="C50" s="8" t="s">
        <v>90</v>
      </c>
      <c r="D50" s="10" t="s">
        <v>43</v>
      </c>
      <c r="E50" s="10" t="s">
        <v>52</v>
      </c>
      <c r="F50" s="10" t="s">
        <v>74</v>
      </c>
      <c r="G50" s="10" t="s">
        <v>77</v>
      </c>
      <c r="H50" s="8">
        <f>IF(D50="","",IF(IFERROR(INDEX(Prices!$H$5:$H$34,MATCH(D50,Prices!$A$5:$A$34,0)),"")="Yes","Yes","No"))</f>
      </c>
      <c r="I50" s="11">
        <f>IFERROR(INDEX(Prices!$F$5:$F$34,MATCH(D50,Prices!$A$5:$A$34,0)),0)+IFERROR(INDEX(Prices!$F$5:$F$34,MATCH(E50,Prices!$A$5:$A$34,0)),0)+IFERROR(INDEX(Prices!$F$5:$F$34,MATCH(F50,Prices!$A$5:$A$34,0)),0)+IFERROR(INDEX(Prices!$F$5:$F$34,MATCH(G50,Prices!$A$5:$A$34,0)),0)</f>
      </c>
    </row>
    <row r="51" spans="1:9" x14ac:dyDescent="0.25">
      <c r="A51" s="8">
        <v>3</v>
      </c>
      <c r="B51" s="8" t="s">
        <v>93</v>
      </c>
      <c r="C51" s="8" t="s">
        <v>91</v>
      </c>
      <c r="D51" s="10" t="s">
        <v>27</v>
      </c>
      <c r="E51" s="10" t="s">
        <v>46</v>
      </c>
      <c r="F51" s="10" t="s">
        <v>67</v>
      </c>
      <c r="G51" s="10" t="s">
        <v>58</v>
      </c>
      <c r="H51" s="8">
        <f>IF(D51="","",IF(IFERROR(INDEX(Prices!$H$5:$H$34,MATCH(D51,Prices!$A$5:$A$34,0)),"")="Yes","Yes","No"))</f>
      </c>
      <c r="I51" s="11">
        <f>IFERROR(INDEX(Prices!$F$5:$F$34,MATCH(D51,Prices!$A$5:$A$34,0)),0)+IFERROR(INDEX(Prices!$F$5:$F$34,MATCH(E51,Prices!$A$5:$A$34,0)),0)+IFERROR(INDEX(Prices!$F$5:$F$34,MATCH(F51,Prices!$A$5:$A$34,0)),0)+IFERROR(INDEX(Prices!$F$5:$F$34,MATCH(G51,Prices!$A$5:$A$34,0)),0)</f>
      </c>
    </row>
    <row r="52" spans="1:9" x14ac:dyDescent="0.25">
      <c r="A52" s="8">
        <v>3</v>
      </c>
      <c r="B52" s="8" t="s">
        <v>93</v>
      </c>
      <c r="C52" s="8" t="s">
        <v>92</v>
      </c>
      <c r="D52" s="10" t="s">
        <v>33</v>
      </c>
      <c r="E52" s="10" t="s">
        <v>46</v>
      </c>
      <c r="F52" s="10" t="s">
        <v>61</v>
      </c>
      <c r="G52" s="10"/>
      <c r="H52" s="8">
        <f>IF(D52="","",IF(IFERROR(INDEX(Prices!$H$5:$H$34,MATCH(D52,Prices!$A$5:$A$34,0)),"")="Yes","Yes","No"))</f>
      </c>
      <c r="I52" s="11">
        <f>IFERROR(INDEX(Prices!$F$5:$F$34,MATCH(D52,Prices!$A$5:$A$34,0)),0)+IFERROR(INDEX(Prices!$F$5:$F$34,MATCH(E52,Prices!$A$5:$A$34,0)),0)+IFERROR(INDEX(Prices!$F$5:$F$34,MATCH(F52,Prices!$A$5:$A$34,0)),0)+IFERROR(INDEX(Prices!$F$5:$F$34,MATCH(G52,Prices!$A$5:$A$34,0)),0)</f>
      </c>
    </row>
    <row r="53" spans="1:9" x14ac:dyDescent="0.25">
      <c r="A53" s="8">
        <v>3</v>
      </c>
      <c r="B53" s="8" t="s">
        <v>94</v>
      </c>
      <c r="C53" s="8" t="s">
        <v>90</v>
      </c>
      <c r="D53" s="10" t="s">
        <v>35</v>
      </c>
      <c r="E53" s="10" t="s">
        <v>55</v>
      </c>
      <c r="F53" s="10" t="s">
        <v>71</v>
      </c>
      <c r="G53" s="10" t="s">
        <v>77</v>
      </c>
      <c r="H53" s="8">
        <f>IF(D53="","",IF(IFERROR(INDEX(Prices!$H$5:$H$34,MATCH(D53,Prices!$A$5:$A$34,0)),"")="Yes","Yes","No"))</f>
      </c>
      <c r="I53" s="11">
        <f>IFERROR(INDEX(Prices!$F$5:$F$34,MATCH(D53,Prices!$A$5:$A$34,0)),0)+IFERROR(INDEX(Prices!$F$5:$F$34,MATCH(E53,Prices!$A$5:$A$34,0)),0)+IFERROR(INDEX(Prices!$F$5:$F$34,MATCH(F53,Prices!$A$5:$A$34,0)),0)+IFERROR(INDEX(Prices!$F$5:$F$34,MATCH(G53,Prices!$A$5:$A$34,0)),0)</f>
      </c>
    </row>
    <row r="54" spans="1:9" x14ac:dyDescent="0.25">
      <c r="A54" s="8">
        <v>3</v>
      </c>
      <c r="B54" s="8" t="s">
        <v>94</v>
      </c>
      <c r="C54" s="8" t="s">
        <v>91</v>
      </c>
      <c r="D54" s="10" t="s">
        <v>33</v>
      </c>
      <c r="E54" s="10" t="s">
        <v>46</v>
      </c>
      <c r="F54" s="10" t="s">
        <v>69</v>
      </c>
      <c r="G54" s="10"/>
      <c r="H54" s="8">
        <f>IF(D54="","",IF(IFERROR(INDEX(Prices!$H$5:$H$34,MATCH(D54,Prices!$A$5:$A$34,0)),"")="Yes","Yes","No"))</f>
      </c>
      <c r="I54" s="11">
        <f>IFERROR(INDEX(Prices!$F$5:$F$34,MATCH(D54,Prices!$A$5:$A$34,0)),0)+IFERROR(INDEX(Prices!$F$5:$F$34,MATCH(E54,Prices!$A$5:$A$34,0)),0)+IFERROR(INDEX(Prices!$F$5:$F$34,MATCH(F54,Prices!$A$5:$A$34,0)),0)+IFERROR(INDEX(Prices!$F$5:$F$34,MATCH(G54,Prices!$A$5:$A$34,0)),0)</f>
      </c>
    </row>
    <row r="55" spans="1:9" x14ac:dyDescent="0.25">
      <c r="A55" s="8">
        <v>3</v>
      </c>
      <c r="B55" s="8" t="s">
        <v>94</v>
      </c>
      <c r="C55" s="8" t="s">
        <v>92</v>
      </c>
      <c r="D55" s="10" t="s">
        <v>43</v>
      </c>
      <c r="E55" s="10" t="s">
        <v>52</v>
      </c>
      <c r="F55" s="10" t="s">
        <v>69</v>
      </c>
      <c r="G55" s="10"/>
      <c r="H55" s="8">
        <f>IF(D55="","",IF(IFERROR(INDEX(Prices!$H$5:$H$34,MATCH(D55,Prices!$A$5:$A$34,0)),"")="Yes","Yes","No"))</f>
      </c>
      <c r="I55" s="11">
        <f>IFERROR(INDEX(Prices!$F$5:$F$34,MATCH(D55,Prices!$A$5:$A$34,0)),0)+IFERROR(INDEX(Prices!$F$5:$F$34,MATCH(E55,Prices!$A$5:$A$34,0)),0)+IFERROR(INDEX(Prices!$F$5:$F$34,MATCH(F55,Prices!$A$5:$A$34,0)),0)+IFERROR(INDEX(Prices!$F$5:$F$34,MATCH(G55,Prices!$A$5:$A$34,0)),0)</f>
      </c>
    </row>
    <row r="56" spans="1:9" x14ac:dyDescent="0.25">
      <c r="A56" s="8">
        <v>3</v>
      </c>
      <c r="B56" s="8" t="s">
        <v>95</v>
      </c>
      <c r="C56" s="8" t="s">
        <v>90</v>
      </c>
      <c r="D56" s="10" t="s">
        <v>35</v>
      </c>
      <c r="E56" s="10" t="s">
        <v>49</v>
      </c>
      <c r="F56" s="10" t="s">
        <v>71</v>
      </c>
      <c r="G56" s="10" t="s">
        <v>77</v>
      </c>
      <c r="H56" s="8">
        <f>IF(D56="","",IF(IFERROR(INDEX(Prices!$H$5:$H$34,MATCH(D56,Prices!$A$5:$A$34,0)),"")="Yes","Yes","No"))</f>
      </c>
      <c r="I56" s="11">
        <f>IFERROR(INDEX(Prices!$F$5:$F$34,MATCH(D56,Prices!$A$5:$A$34,0)),0)+IFERROR(INDEX(Prices!$F$5:$F$34,MATCH(E56,Prices!$A$5:$A$34,0)),0)+IFERROR(INDEX(Prices!$F$5:$F$34,MATCH(F56,Prices!$A$5:$A$34,0)),0)+IFERROR(INDEX(Prices!$F$5:$F$34,MATCH(G56,Prices!$A$5:$A$34,0)),0)</f>
      </c>
    </row>
    <row r="57" spans="1:9" x14ac:dyDescent="0.25">
      <c r="A57" s="8">
        <v>3</v>
      </c>
      <c r="B57" s="8" t="s">
        <v>95</v>
      </c>
      <c r="C57" s="8" t="s">
        <v>91</v>
      </c>
      <c r="D57" s="10" t="s">
        <v>38</v>
      </c>
      <c r="E57" s="10" t="s">
        <v>55</v>
      </c>
      <c r="F57" s="10" t="s">
        <v>65</v>
      </c>
      <c r="G57" s="10"/>
      <c r="H57" s="8">
        <f>IF(D57="","",IF(IFERROR(INDEX(Prices!$H$5:$H$34,MATCH(D57,Prices!$A$5:$A$34,0)),"")="Yes","Yes","No"))</f>
      </c>
      <c r="I57" s="11">
        <f>IFERROR(INDEX(Prices!$F$5:$F$34,MATCH(D57,Prices!$A$5:$A$34,0)),0)+IFERROR(INDEX(Prices!$F$5:$F$34,MATCH(E57,Prices!$A$5:$A$34,0)),0)+IFERROR(INDEX(Prices!$F$5:$F$34,MATCH(F57,Prices!$A$5:$A$34,0)),0)+IFERROR(INDEX(Prices!$F$5:$F$34,MATCH(G57,Prices!$A$5:$A$34,0)),0)</f>
      </c>
    </row>
    <row r="58" spans="1:9" x14ac:dyDescent="0.25">
      <c r="A58" s="8">
        <v>3</v>
      </c>
      <c r="B58" s="8" t="s">
        <v>95</v>
      </c>
      <c r="C58" s="8" t="s">
        <v>92</v>
      </c>
      <c r="D58" s="10" t="s">
        <v>38</v>
      </c>
      <c r="E58" s="10" t="s">
        <v>52</v>
      </c>
      <c r="F58" s="10" t="s">
        <v>61</v>
      </c>
      <c r="G58" s="10"/>
      <c r="H58" s="8">
        <f>IF(D58="","",IF(IFERROR(INDEX(Prices!$H$5:$H$34,MATCH(D58,Prices!$A$5:$A$34,0)),"")="Yes","Yes","No"))</f>
      </c>
      <c r="I58" s="11">
        <f>IFERROR(INDEX(Prices!$F$5:$F$34,MATCH(D58,Prices!$A$5:$A$34,0)),0)+IFERROR(INDEX(Prices!$F$5:$F$34,MATCH(E58,Prices!$A$5:$A$34,0)),0)+IFERROR(INDEX(Prices!$F$5:$F$34,MATCH(F58,Prices!$A$5:$A$34,0)),0)+IFERROR(INDEX(Prices!$F$5:$F$34,MATCH(G58,Prices!$A$5:$A$34,0)),0)</f>
      </c>
    </row>
    <row r="59" spans="1:9" x14ac:dyDescent="0.25">
      <c r="A59" s="8">
        <v>3</v>
      </c>
      <c r="B59" s="8" t="s">
        <v>96</v>
      </c>
      <c r="C59" s="8" t="s">
        <v>90</v>
      </c>
      <c r="D59" s="10" t="s">
        <v>43</v>
      </c>
      <c r="E59" s="10" t="s">
        <v>52</v>
      </c>
      <c r="F59" s="10" t="s">
        <v>74</v>
      </c>
      <c r="G59" s="10" t="s">
        <v>77</v>
      </c>
      <c r="H59" s="8">
        <f>IF(D59="","",IF(IFERROR(INDEX(Prices!$H$5:$H$34,MATCH(D59,Prices!$A$5:$A$34,0)),"")="Yes","Yes","No"))</f>
      </c>
      <c r="I59" s="11">
        <f>IFERROR(INDEX(Prices!$F$5:$F$34,MATCH(D59,Prices!$A$5:$A$34,0)),0)+IFERROR(INDEX(Prices!$F$5:$F$34,MATCH(E59,Prices!$A$5:$A$34,0)),0)+IFERROR(INDEX(Prices!$F$5:$F$34,MATCH(F59,Prices!$A$5:$A$34,0)),0)+IFERROR(INDEX(Prices!$F$5:$F$34,MATCH(G59,Prices!$A$5:$A$34,0)),0)</f>
      </c>
    </row>
    <row r="60" spans="1:9" x14ac:dyDescent="0.25">
      <c r="A60" s="8">
        <v>3</v>
      </c>
      <c r="B60" s="8" t="s">
        <v>96</v>
      </c>
      <c r="C60" s="8" t="s">
        <v>91</v>
      </c>
      <c r="D60" s="10" t="s">
        <v>35</v>
      </c>
      <c r="E60" s="10" t="s">
        <v>55</v>
      </c>
      <c r="F60" s="10" t="s">
        <v>74</v>
      </c>
      <c r="G60" s="10"/>
      <c r="H60" s="8">
        <f>IF(D60="","",IF(IFERROR(INDEX(Prices!$H$5:$H$34,MATCH(D60,Prices!$A$5:$A$34,0)),"")="Yes","Yes","No"))</f>
      </c>
      <c r="I60" s="11">
        <f>IFERROR(INDEX(Prices!$F$5:$F$34,MATCH(D60,Prices!$A$5:$A$34,0)),0)+IFERROR(INDEX(Prices!$F$5:$F$34,MATCH(E60,Prices!$A$5:$A$34,0)),0)+IFERROR(INDEX(Prices!$F$5:$F$34,MATCH(F60,Prices!$A$5:$A$34,0)),0)+IFERROR(INDEX(Prices!$F$5:$F$34,MATCH(G60,Prices!$A$5:$A$34,0)),0)</f>
      </c>
    </row>
    <row r="61" spans="1:9" x14ac:dyDescent="0.25">
      <c r="A61" s="8">
        <v>3</v>
      </c>
      <c r="B61" s="8" t="s">
        <v>96</v>
      </c>
      <c r="C61" s="8" t="s">
        <v>92</v>
      </c>
      <c r="D61" s="10" t="s">
        <v>27</v>
      </c>
      <c r="E61" s="10" t="s">
        <v>55</v>
      </c>
      <c r="F61" s="10" t="s">
        <v>65</v>
      </c>
      <c r="G61" s="10"/>
      <c r="H61" s="8">
        <f>IF(D61="","",IF(IFERROR(INDEX(Prices!$H$5:$H$34,MATCH(D61,Prices!$A$5:$A$34,0)),"")="Yes","Yes","No"))</f>
      </c>
      <c r="I61" s="11">
        <f>IFERROR(INDEX(Prices!$F$5:$F$34,MATCH(D61,Prices!$A$5:$A$34,0)),0)+IFERROR(INDEX(Prices!$F$5:$F$34,MATCH(E61,Prices!$A$5:$A$34,0)),0)+IFERROR(INDEX(Prices!$F$5:$F$34,MATCH(F61,Prices!$A$5:$A$34,0)),0)+IFERROR(INDEX(Prices!$F$5:$F$34,MATCH(G61,Prices!$A$5:$A$34,0)),0)</f>
      </c>
    </row>
    <row r="62" spans="1:9" x14ac:dyDescent="0.25">
      <c r="A62" s="8">
        <v>3</v>
      </c>
      <c r="B62" s="8" t="s">
        <v>97</v>
      </c>
      <c r="C62" s="8" t="s">
        <v>90</v>
      </c>
      <c r="D62" s="10" t="s">
        <v>35</v>
      </c>
      <c r="E62" s="10" t="s">
        <v>55</v>
      </c>
      <c r="F62" s="10" t="s">
        <v>71</v>
      </c>
      <c r="G62" s="10" t="s">
        <v>77</v>
      </c>
      <c r="H62" s="8">
        <f>IF(D62="","",IF(IFERROR(INDEX(Prices!$H$5:$H$34,MATCH(D62,Prices!$A$5:$A$34,0)),"")="Yes","Yes","No"))</f>
      </c>
      <c r="I62" s="11">
        <f>IFERROR(INDEX(Prices!$F$5:$F$34,MATCH(D62,Prices!$A$5:$A$34,0)),0)+IFERROR(INDEX(Prices!$F$5:$F$34,MATCH(E62,Prices!$A$5:$A$34,0)),0)+IFERROR(INDEX(Prices!$F$5:$F$34,MATCH(F62,Prices!$A$5:$A$34,0)),0)+IFERROR(INDEX(Prices!$F$5:$F$34,MATCH(G62,Prices!$A$5:$A$34,0)),0)</f>
      </c>
    </row>
    <row r="63" spans="1:9" x14ac:dyDescent="0.25">
      <c r="A63" s="8">
        <v>3</v>
      </c>
      <c r="B63" s="8" t="s">
        <v>97</v>
      </c>
      <c r="C63" s="8" t="s">
        <v>91</v>
      </c>
      <c r="D63" s="10" t="s">
        <v>41</v>
      </c>
      <c r="E63" s="10" t="s">
        <v>52</v>
      </c>
      <c r="F63" s="10" t="s">
        <v>61</v>
      </c>
      <c r="G63" s="10"/>
      <c r="H63" s="8">
        <f>IF(D63="","",IF(IFERROR(INDEX(Prices!$H$5:$H$34,MATCH(D63,Prices!$A$5:$A$34,0)),"")="Yes","Yes","No"))</f>
      </c>
      <c r="I63" s="11">
        <f>IFERROR(INDEX(Prices!$F$5:$F$34,MATCH(D63,Prices!$A$5:$A$34,0)),0)+IFERROR(INDEX(Prices!$F$5:$F$34,MATCH(E63,Prices!$A$5:$A$34,0)),0)+IFERROR(INDEX(Prices!$F$5:$F$34,MATCH(F63,Prices!$A$5:$A$34,0)),0)+IFERROR(INDEX(Prices!$F$5:$F$34,MATCH(G63,Prices!$A$5:$A$34,0)),0)</f>
      </c>
    </row>
    <row r="64" spans="1:9" x14ac:dyDescent="0.25">
      <c r="A64" s="8">
        <v>3</v>
      </c>
      <c r="B64" s="8" t="s">
        <v>97</v>
      </c>
      <c r="C64" s="8" t="s">
        <v>92</v>
      </c>
      <c r="D64" s="10" t="s">
        <v>41</v>
      </c>
      <c r="E64" s="10" t="s">
        <v>46</v>
      </c>
      <c r="F64" s="10" t="s">
        <v>61</v>
      </c>
      <c r="G64" s="10" t="s">
        <v>58</v>
      </c>
      <c r="H64" s="8">
        <f>IF(D64="","",IF(IFERROR(INDEX(Prices!$H$5:$H$34,MATCH(D64,Prices!$A$5:$A$34,0)),"")="Yes","Yes","No"))</f>
      </c>
      <c r="I64" s="11">
        <f>IFERROR(INDEX(Prices!$F$5:$F$34,MATCH(D64,Prices!$A$5:$A$34,0)),0)+IFERROR(INDEX(Prices!$F$5:$F$34,MATCH(E64,Prices!$A$5:$A$34,0)),0)+IFERROR(INDEX(Prices!$F$5:$F$34,MATCH(F64,Prices!$A$5:$A$34,0)),0)+IFERROR(INDEX(Prices!$F$5:$F$34,MATCH(G64,Prices!$A$5:$A$34,0)),0)</f>
      </c>
    </row>
    <row r="65" spans="1:9" x14ac:dyDescent="0.25">
      <c r="A65" s="8">
        <v>3</v>
      </c>
      <c r="B65" s="8" t="s">
        <v>98</v>
      </c>
      <c r="C65" s="8" t="s">
        <v>90</v>
      </c>
      <c r="D65" s="10" t="s">
        <v>35</v>
      </c>
      <c r="E65" s="10" t="s">
        <v>49</v>
      </c>
      <c r="F65" s="10" t="s">
        <v>71</v>
      </c>
      <c r="G65" s="10" t="s">
        <v>77</v>
      </c>
      <c r="H65" s="8">
        <f>IF(D65="","",IF(IFERROR(INDEX(Prices!$H$5:$H$34,MATCH(D65,Prices!$A$5:$A$34,0)),"")="Yes","Yes","No"))</f>
      </c>
      <c r="I65" s="11">
        <f>IFERROR(INDEX(Prices!$F$5:$F$34,MATCH(D65,Prices!$A$5:$A$34,0)),0)+IFERROR(INDEX(Prices!$F$5:$F$34,MATCH(E65,Prices!$A$5:$A$34,0)),0)+IFERROR(INDEX(Prices!$F$5:$F$34,MATCH(F65,Prices!$A$5:$A$34,0)),0)+IFERROR(INDEX(Prices!$F$5:$F$34,MATCH(G65,Prices!$A$5:$A$34,0)),0)</f>
      </c>
    </row>
    <row r="66" spans="1:9" x14ac:dyDescent="0.25">
      <c r="A66" s="8">
        <v>3</v>
      </c>
      <c r="B66" s="8" t="s">
        <v>98</v>
      </c>
      <c r="C66" s="8" t="s">
        <v>91</v>
      </c>
      <c r="D66" s="10" t="s">
        <v>27</v>
      </c>
      <c r="E66" s="10" t="s">
        <v>46</v>
      </c>
      <c r="F66" s="10" t="s">
        <v>67</v>
      </c>
      <c r="G66" s="10" t="s">
        <v>58</v>
      </c>
      <c r="H66" s="8">
        <f>IF(D66="","",IF(IFERROR(INDEX(Prices!$H$5:$H$34,MATCH(D66,Prices!$A$5:$A$34,0)),"")="Yes","Yes","No"))</f>
      </c>
      <c r="I66" s="11">
        <f>IFERROR(INDEX(Prices!$F$5:$F$34,MATCH(D66,Prices!$A$5:$A$34,0)),0)+IFERROR(INDEX(Prices!$F$5:$F$34,MATCH(E66,Prices!$A$5:$A$34,0)),0)+IFERROR(INDEX(Prices!$F$5:$F$34,MATCH(F66,Prices!$A$5:$A$34,0)),0)+IFERROR(INDEX(Prices!$F$5:$F$34,MATCH(G66,Prices!$A$5:$A$34,0)),0)</f>
      </c>
    </row>
    <row r="67" spans="1:9" x14ac:dyDescent="0.25">
      <c r="A67" s="8">
        <v>3</v>
      </c>
      <c r="B67" s="8" t="s">
        <v>98</v>
      </c>
      <c r="C67" s="8" t="s">
        <v>92</v>
      </c>
      <c r="D67" s="10" t="s">
        <v>27</v>
      </c>
      <c r="E67" s="10" t="s">
        <v>52</v>
      </c>
      <c r="F67" s="10" t="s">
        <v>67</v>
      </c>
      <c r="G67" s="10" t="s">
        <v>58</v>
      </c>
      <c r="H67" s="8">
        <f>IF(D67="","",IF(IFERROR(INDEX(Prices!$H$5:$H$34,MATCH(D67,Prices!$A$5:$A$34,0)),"")="Yes","Yes","No"))</f>
      </c>
      <c r="I67" s="11">
        <f>IFERROR(INDEX(Prices!$F$5:$F$34,MATCH(D67,Prices!$A$5:$A$34,0)),0)+IFERROR(INDEX(Prices!$F$5:$F$34,MATCH(E67,Prices!$A$5:$A$34,0)),0)+IFERROR(INDEX(Prices!$F$5:$F$34,MATCH(F67,Prices!$A$5:$A$34,0)),0)+IFERROR(INDEX(Prices!$F$5:$F$34,MATCH(G67,Prices!$A$5:$A$34,0)),0)</f>
      </c>
    </row>
    <row r="68" spans="1:9" x14ac:dyDescent="0.25">
      <c r="A68" s="8">
        <v>4</v>
      </c>
      <c r="B68" s="8" t="s">
        <v>89</v>
      </c>
      <c r="C68" s="8" t="s">
        <v>90</v>
      </c>
      <c r="D68" s="10" t="s">
        <v>35</v>
      </c>
      <c r="E68" s="10" t="s">
        <v>49</v>
      </c>
      <c r="F68" s="10" t="s">
        <v>71</v>
      </c>
      <c r="G68" s="10" t="s">
        <v>77</v>
      </c>
      <c r="H68" s="8">
        <f>IF(D68="","",IF(IFERROR(INDEX(Prices!$H$5:$H$34,MATCH(D68,Prices!$A$5:$A$34,0)),"")="Yes","Yes","No"))</f>
      </c>
      <c r="I68" s="11">
        <f>IFERROR(INDEX(Prices!$F$5:$F$34,MATCH(D68,Prices!$A$5:$A$34,0)),0)+IFERROR(INDEX(Prices!$F$5:$F$34,MATCH(E68,Prices!$A$5:$A$34,0)),0)+IFERROR(INDEX(Prices!$F$5:$F$34,MATCH(F68,Prices!$A$5:$A$34,0)),0)+IFERROR(INDEX(Prices!$F$5:$F$34,MATCH(G68,Prices!$A$5:$A$34,0)),0)</f>
      </c>
    </row>
    <row r="69" spans="1:9" x14ac:dyDescent="0.25">
      <c r="A69" s="8">
        <v>4</v>
      </c>
      <c r="B69" s="8" t="s">
        <v>89</v>
      </c>
      <c r="C69" s="8" t="s">
        <v>91</v>
      </c>
      <c r="D69" s="10" t="s">
        <v>38</v>
      </c>
      <c r="E69" s="10" t="s">
        <v>55</v>
      </c>
      <c r="F69" s="10" t="s">
        <v>65</v>
      </c>
      <c r="G69" s="10"/>
      <c r="H69" s="8">
        <f>IF(D69="","",IF(IFERROR(INDEX(Prices!$H$5:$H$34,MATCH(D69,Prices!$A$5:$A$34,0)),"")="Yes","Yes","No"))</f>
      </c>
      <c r="I69" s="11">
        <f>IFERROR(INDEX(Prices!$F$5:$F$34,MATCH(D69,Prices!$A$5:$A$34,0)),0)+IFERROR(INDEX(Prices!$F$5:$F$34,MATCH(E69,Prices!$A$5:$A$34,0)),0)+IFERROR(INDEX(Prices!$F$5:$F$34,MATCH(F69,Prices!$A$5:$A$34,0)),0)+IFERROR(INDEX(Prices!$F$5:$F$34,MATCH(G69,Prices!$A$5:$A$34,0)),0)</f>
      </c>
    </row>
    <row r="70" spans="1:9" x14ac:dyDescent="0.25">
      <c r="A70" s="8">
        <v>4</v>
      </c>
      <c r="B70" s="8" t="s">
        <v>89</v>
      </c>
      <c r="C70" s="8" t="s">
        <v>92</v>
      </c>
      <c r="D70" s="10" t="s">
        <v>38</v>
      </c>
      <c r="E70" s="10" t="s">
        <v>52</v>
      </c>
      <c r="F70" s="10" t="s">
        <v>61</v>
      </c>
      <c r="G70" s="10"/>
      <c r="H70" s="8">
        <f>IF(D70="","",IF(IFERROR(INDEX(Prices!$H$5:$H$34,MATCH(D70,Prices!$A$5:$A$34,0)),"")="Yes","Yes","No"))</f>
      </c>
      <c r="I70" s="11">
        <f>IFERROR(INDEX(Prices!$F$5:$F$34,MATCH(D70,Prices!$A$5:$A$34,0)),0)+IFERROR(INDEX(Prices!$F$5:$F$34,MATCH(E70,Prices!$A$5:$A$34,0)),0)+IFERROR(INDEX(Prices!$F$5:$F$34,MATCH(F70,Prices!$A$5:$A$34,0)),0)+IFERROR(INDEX(Prices!$F$5:$F$34,MATCH(G70,Prices!$A$5:$A$34,0)),0)</f>
      </c>
    </row>
    <row r="71" spans="1:9" x14ac:dyDescent="0.25">
      <c r="A71" s="8">
        <v>4</v>
      </c>
      <c r="B71" s="8" t="s">
        <v>93</v>
      </c>
      <c r="C71" s="8" t="s">
        <v>90</v>
      </c>
      <c r="D71" s="10" t="s">
        <v>43</v>
      </c>
      <c r="E71" s="10" t="s">
        <v>52</v>
      </c>
      <c r="F71" s="10" t="s">
        <v>74</v>
      </c>
      <c r="G71" s="10" t="s">
        <v>77</v>
      </c>
      <c r="H71" s="8">
        <f>IF(D71="","",IF(IFERROR(INDEX(Prices!$H$5:$H$34,MATCH(D71,Prices!$A$5:$A$34,0)),"")="Yes","Yes","No"))</f>
      </c>
      <c r="I71" s="11">
        <f>IFERROR(INDEX(Prices!$F$5:$F$34,MATCH(D71,Prices!$A$5:$A$34,0)),0)+IFERROR(INDEX(Prices!$F$5:$F$34,MATCH(E71,Prices!$A$5:$A$34,0)),0)+IFERROR(INDEX(Prices!$F$5:$F$34,MATCH(F71,Prices!$A$5:$A$34,0)),0)+IFERROR(INDEX(Prices!$F$5:$F$34,MATCH(G71,Prices!$A$5:$A$34,0)),0)</f>
      </c>
    </row>
    <row r="72" spans="1:9" x14ac:dyDescent="0.25">
      <c r="A72" s="8">
        <v>4</v>
      </c>
      <c r="B72" s="8" t="s">
        <v>93</v>
      </c>
      <c r="C72" s="8" t="s">
        <v>91</v>
      </c>
      <c r="D72" s="10" t="s">
        <v>35</v>
      </c>
      <c r="E72" s="10" t="s">
        <v>55</v>
      </c>
      <c r="F72" s="10" t="s">
        <v>74</v>
      </c>
      <c r="G72" s="10"/>
      <c r="H72" s="8">
        <f>IF(D72="","",IF(IFERROR(INDEX(Prices!$H$5:$H$34,MATCH(D72,Prices!$A$5:$A$34,0)),"")="Yes","Yes","No"))</f>
      </c>
      <c r="I72" s="11">
        <f>IFERROR(INDEX(Prices!$F$5:$F$34,MATCH(D72,Prices!$A$5:$A$34,0)),0)+IFERROR(INDEX(Prices!$F$5:$F$34,MATCH(E72,Prices!$A$5:$A$34,0)),0)+IFERROR(INDEX(Prices!$F$5:$F$34,MATCH(F72,Prices!$A$5:$A$34,0)),0)+IFERROR(INDEX(Prices!$F$5:$F$34,MATCH(G72,Prices!$A$5:$A$34,0)),0)</f>
      </c>
    </row>
    <row r="73" spans="1:9" x14ac:dyDescent="0.25">
      <c r="A73" s="8">
        <v>4</v>
      </c>
      <c r="B73" s="8" t="s">
        <v>93</v>
      </c>
      <c r="C73" s="8" t="s">
        <v>92</v>
      </c>
      <c r="D73" s="10" t="s">
        <v>27</v>
      </c>
      <c r="E73" s="10" t="s">
        <v>55</v>
      </c>
      <c r="F73" s="10" t="s">
        <v>65</v>
      </c>
      <c r="G73" s="10"/>
      <c r="H73" s="8">
        <f>IF(D73="","",IF(IFERROR(INDEX(Prices!$H$5:$H$34,MATCH(D73,Prices!$A$5:$A$34,0)),"")="Yes","Yes","No"))</f>
      </c>
      <c r="I73" s="11">
        <f>IFERROR(INDEX(Prices!$F$5:$F$34,MATCH(D73,Prices!$A$5:$A$34,0)),0)+IFERROR(INDEX(Prices!$F$5:$F$34,MATCH(E73,Prices!$A$5:$A$34,0)),0)+IFERROR(INDEX(Prices!$F$5:$F$34,MATCH(F73,Prices!$A$5:$A$34,0)),0)+IFERROR(INDEX(Prices!$F$5:$F$34,MATCH(G73,Prices!$A$5:$A$34,0)),0)</f>
      </c>
    </row>
    <row r="74" spans="1:9" x14ac:dyDescent="0.25">
      <c r="A74" s="8">
        <v>4</v>
      </c>
      <c r="B74" s="8" t="s">
        <v>94</v>
      </c>
      <c r="C74" s="8" t="s">
        <v>90</v>
      </c>
      <c r="D74" s="10" t="s">
        <v>35</v>
      </c>
      <c r="E74" s="10" t="s">
        <v>55</v>
      </c>
      <c r="F74" s="10" t="s">
        <v>71</v>
      </c>
      <c r="G74" s="10" t="s">
        <v>77</v>
      </c>
      <c r="H74" s="8">
        <f>IF(D74="","",IF(IFERROR(INDEX(Prices!$H$5:$H$34,MATCH(D74,Prices!$A$5:$A$34,0)),"")="Yes","Yes","No"))</f>
      </c>
      <c r="I74" s="11">
        <f>IFERROR(INDEX(Prices!$F$5:$F$34,MATCH(D74,Prices!$A$5:$A$34,0)),0)+IFERROR(INDEX(Prices!$F$5:$F$34,MATCH(E74,Prices!$A$5:$A$34,0)),0)+IFERROR(INDEX(Prices!$F$5:$F$34,MATCH(F74,Prices!$A$5:$A$34,0)),0)+IFERROR(INDEX(Prices!$F$5:$F$34,MATCH(G74,Prices!$A$5:$A$34,0)),0)</f>
      </c>
    </row>
    <row r="75" spans="1:9" x14ac:dyDescent="0.25">
      <c r="A75" s="8">
        <v>4</v>
      </c>
      <c r="B75" s="8" t="s">
        <v>94</v>
      </c>
      <c r="C75" s="8" t="s">
        <v>91</v>
      </c>
      <c r="D75" s="10" t="s">
        <v>41</v>
      </c>
      <c r="E75" s="10" t="s">
        <v>52</v>
      </c>
      <c r="F75" s="10" t="s">
        <v>61</v>
      </c>
      <c r="G75" s="10"/>
      <c r="H75" s="8">
        <f>IF(D75="","",IF(IFERROR(INDEX(Prices!$H$5:$H$34,MATCH(D75,Prices!$A$5:$A$34,0)),"")="Yes","Yes","No"))</f>
      </c>
      <c r="I75" s="11">
        <f>IFERROR(INDEX(Prices!$F$5:$F$34,MATCH(D75,Prices!$A$5:$A$34,0)),0)+IFERROR(INDEX(Prices!$F$5:$F$34,MATCH(E75,Prices!$A$5:$A$34,0)),0)+IFERROR(INDEX(Prices!$F$5:$F$34,MATCH(F75,Prices!$A$5:$A$34,0)),0)+IFERROR(INDEX(Prices!$F$5:$F$34,MATCH(G75,Prices!$A$5:$A$34,0)),0)</f>
      </c>
    </row>
    <row r="76" spans="1:9" x14ac:dyDescent="0.25">
      <c r="A76" s="8">
        <v>4</v>
      </c>
      <c r="B76" s="8" t="s">
        <v>94</v>
      </c>
      <c r="C76" s="8" t="s">
        <v>92</v>
      </c>
      <c r="D76" s="10" t="s">
        <v>41</v>
      </c>
      <c r="E76" s="10" t="s">
        <v>46</v>
      </c>
      <c r="F76" s="10" t="s">
        <v>61</v>
      </c>
      <c r="G76" s="10" t="s">
        <v>58</v>
      </c>
      <c r="H76" s="8">
        <f>IF(D76="","",IF(IFERROR(INDEX(Prices!$H$5:$H$34,MATCH(D76,Prices!$A$5:$A$34,0)),"")="Yes","Yes","No"))</f>
      </c>
      <c r="I76" s="11">
        <f>IFERROR(INDEX(Prices!$F$5:$F$34,MATCH(D76,Prices!$A$5:$A$34,0)),0)+IFERROR(INDEX(Prices!$F$5:$F$34,MATCH(E76,Prices!$A$5:$A$34,0)),0)+IFERROR(INDEX(Prices!$F$5:$F$34,MATCH(F76,Prices!$A$5:$A$34,0)),0)+IFERROR(INDEX(Prices!$F$5:$F$34,MATCH(G76,Prices!$A$5:$A$34,0)),0)</f>
      </c>
    </row>
    <row r="77" spans="1:9" x14ac:dyDescent="0.25">
      <c r="A77" s="8">
        <v>4</v>
      </c>
      <c r="B77" s="8" t="s">
        <v>95</v>
      </c>
      <c r="C77" s="8" t="s">
        <v>90</v>
      </c>
      <c r="D77" s="10" t="s">
        <v>35</v>
      </c>
      <c r="E77" s="10" t="s">
        <v>49</v>
      </c>
      <c r="F77" s="10" t="s">
        <v>71</v>
      </c>
      <c r="G77" s="10" t="s">
        <v>77</v>
      </c>
      <c r="H77" s="8">
        <f>IF(D77="","",IF(IFERROR(INDEX(Prices!$H$5:$H$34,MATCH(D77,Prices!$A$5:$A$34,0)),"")="Yes","Yes","No"))</f>
      </c>
      <c r="I77" s="11">
        <f>IFERROR(INDEX(Prices!$F$5:$F$34,MATCH(D77,Prices!$A$5:$A$34,0)),0)+IFERROR(INDEX(Prices!$F$5:$F$34,MATCH(E77,Prices!$A$5:$A$34,0)),0)+IFERROR(INDEX(Prices!$F$5:$F$34,MATCH(F77,Prices!$A$5:$A$34,0)),0)+IFERROR(INDEX(Prices!$F$5:$F$34,MATCH(G77,Prices!$A$5:$A$34,0)),0)</f>
      </c>
    </row>
    <row r="78" spans="1:9" x14ac:dyDescent="0.25">
      <c r="A78" s="8">
        <v>4</v>
      </c>
      <c r="B78" s="8" t="s">
        <v>95</v>
      </c>
      <c r="C78" s="8" t="s">
        <v>91</v>
      </c>
      <c r="D78" s="10" t="s">
        <v>27</v>
      </c>
      <c r="E78" s="10" t="s">
        <v>46</v>
      </c>
      <c r="F78" s="10" t="s">
        <v>67</v>
      </c>
      <c r="G78" s="10" t="s">
        <v>58</v>
      </c>
      <c r="H78" s="8">
        <f>IF(D78="","",IF(IFERROR(INDEX(Prices!$H$5:$H$34,MATCH(D78,Prices!$A$5:$A$34,0)),"")="Yes","Yes","No"))</f>
      </c>
      <c r="I78" s="11">
        <f>IFERROR(INDEX(Prices!$F$5:$F$34,MATCH(D78,Prices!$A$5:$A$34,0)),0)+IFERROR(INDEX(Prices!$F$5:$F$34,MATCH(E78,Prices!$A$5:$A$34,0)),0)+IFERROR(INDEX(Prices!$F$5:$F$34,MATCH(F78,Prices!$A$5:$A$34,0)),0)+IFERROR(INDEX(Prices!$F$5:$F$34,MATCH(G78,Prices!$A$5:$A$34,0)),0)</f>
      </c>
    </row>
    <row r="79" spans="1:9" x14ac:dyDescent="0.25">
      <c r="A79" s="8">
        <v>4</v>
      </c>
      <c r="B79" s="8" t="s">
        <v>95</v>
      </c>
      <c r="C79" s="8" t="s">
        <v>92</v>
      </c>
      <c r="D79" s="10" t="s">
        <v>27</v>
      </c>
      <c r="E79" s="10" t="s">
        <v>52</v>
      </c>
      <c r="F79" s="10" t="s">
        <v>67</v>
      </c>
      <c r="G79" s="10" t="s">
        <v>58</v>
      </c>
      <c r="H79" s="8">
        <f>IF(D79="","",IF(IFERROR(INDEX(Prices!$H$5:$H$34,MATCH(D79,Prices!$A$5:$A$34,0)),"")="Yes","Yes","No"))</f>
      </c>
      <c r="I79" s="11">
        <f>IFERROR(INDEX(Prices!$F$5:$F$34,MATCH(D79,Prices!$A$5:$A$34,0)),0)+IFERROR(INDEX(Prices!$F$5:$F$34,MATCH(E79,Prices!$A$5:$A$34,0)),0)+IFERROR(INDEX(Prices!$F$5:$F$34,MATCH(F79,Prices!$A$5:$A$34,0)),0)+IFERROR(INDEX(Prices!$F$5:$F$34,MATCH(G79,Prices!$A$5:$A$34,0)),0)</f>
      </c>
    </row>
    <row r="80" spans="1:9" x14ac:dyDescent="0.25">
      <c r="A80" s="8">
        <v>4</v>
      </c>
      <c r="B80" s="8" t="s">
        <v>96</v>
      </c>
      <c r="C80" s="8" t="s">
        <v>90</v>
      </c>
      <c r="D80" s="10" t="s">
        <v>43</v>
      </c>
      <c r="E80" s="10" t="s">
        <v>52</v>
      </c>
      <c r="F80" s="10" t="s">
        <v>74</v>
      </c>
      <c r="G80" s="10" t="s">
        <v>77</v>
      </c>
      <c r="H80" s="8">
        <f>IF(D80="","",IF(IFERROR(INDEX(Prices!$H$5:$H$34,MATCH(D80,Prices!$A$5:$A$34,0)),"")="Yes","Yes","No"))</f>
      </c>
      <c r="I80" s="11">
        <f>IFERROR(INDEX(Prices!$F$5:$F$34,MATCH(D80,Prices!$A$5:$A$34,0)),0)+IFERROR(INDEX(Prices!$F$5:$F$34,MATCH(E80,Prices!$A$5:$A$34,0)),0)+IFERROR(INDEX(Prices!$F$5:$F$34,MATCH(F80,Prices!$A$5:$A$34,0)),0)+IFERROR(INDEX(Prices!$F$5:$F$34,MATCH(G80,Prices!$A$5:$A$34,0)),0)</f>
      </c>
    </row>
    <row r="81" spans="1:9" x14ac:dyDescent="0.25">
      <c r="A81" s="8">
        <v>4</v>
      </c>
      <c r="B81" s="8" t="s">
        <v>96</v>
      </c>
      <c r="C81" s="8" t="s">
        <v>91</v>
      </c>
      <c r="D81" s="10" t="s">
        <v>33</v>
      </c>
      <c r="E81" s="10" t="s">
        <v>46</v>
      </c>
      <c r="F81" s="10" t="s">
        <v>69</v>
      </c>
      <c r="G81" s="10"/>
      <c r="H81" s="8">
        <f>IF(D81="","",IF(IFERROR(INDEX(Prices!$H$5:$H$34,MATCH(D81,Prices!$A$5:$A$34,0)),"")="Yes","Yes","No"))</f>
      </c>
      <c r="I81" s="11">
        <f>IFERROR(INDEX(Prices!$F$5:$F$34,MATCH(D81,Prices!$A$5:$A$34,0)),0)+IFERROR(INDEX(Prices!$F$5:$F$34,MATCH(E81,Prices!$A$5:$A$34,0)),0)+IFERROR(INDEX(Prices!$F$5:$F$34,MATCH(F81,Prices!$A$5:$A$34,0)),0)+IFERROR(INDEX(Prices!$F$5:$F$34,MATCH(G81,Prices!$A$5:$A$34,0)),0)</f>
      </c>
    </row>
    <row r="82" spans="1:9" x14ac:dyDescent="0.25">
      <c r="A82" s="8">
        <v>4</v>
      </c>
      <c r="B82" s="8" t="s">
        <v>96</v>
      </c>
      <c r="C82" s="8" t="s">
        <v>92</v>
      </c>
      <c r="D82" s="10" t="s">
        <v>38</v>
      </c>
      <c r="E82" s="10" t="s">
        <v>46</v>
      </c>
      <c r="F82" s="10" t="s">
        <v>65</v>
      </c>
      <c r="G82" s="10"/>
      <c r="H82" s="8">
        <f>IF(D82="","",IF(IFERROR(INDEX(Prices!$H$5:$H$34,MATCH(D82,Prices!$A$5:$A$34,0)),"")="Yes","Yes","No"))</f>
      </c>
      <c r="I82" s="11">
        <f>IFERROR(INDEX(Prices!$F$5:$F$34,MATCH(D82,Prices!$A$5:$A$34,0)),0)+IFERROR(INDEX(Prices!$F$5:$F$34,MATCH(E82,Prices!$A$5:$A$34,0)),0)+IFERROR(INDEX(Prices!$F$5:$F$34,MATCH(F82,Prices!$A$5:$A$34,0)),0)+IFERROR(INDEX(Prices!$F$5:$F$34,MATCH(G82,Prices!$A$5:$A$34,0)),0)</f>
      </c>
    </row>
    <row r="83" spans="1:9" x14ac:dyDescent="0.25">
      <c r="A83" s="8">
        <v>4</v>
      </c>
      <c r="B83" s="8" t="s">
        <v>97</v>
      </c>
      <c r="C83" s="8" t="s">
        <v>90</v>
      </c>
      <c r="D83" s="10" t="s">
        <v>35</v>
      </c>
      <c r="E83" s="10" t="s">
        <v>55</v>
      </c>
      <c r="F83" s="10" t="s">
        <v>71</v>
      </c>
      <c r="G83" s="10" t="s">
        <v>77</v>
      </c>
      <c r="H83" s="8">
        <f>IF(D83="","",IF(IFERROR(INDEX(Prices!$H$5:$H$34,MATCH(D83,Prices!$A$5:$A$34,0)),"")="Yes","Yes","No"))</f>
      </c>
      <c r="I83" s="11">
        <f>IFERROR(INDEX(Prices!$F$5:$F$34,MATCH(D83,Prices!$A$5:$A$34,0)),0)+IFERROR(INDEX(Prices!$F$5:$F$34,MATCH(E83,Prices!$A$5:$A$34,0)),0)+IFERROR(INDEX(Prices!$F$5:$F$34,MATCH(F83,Prices!$A$5:$A$34,0)),0)+IFERROR(INDEX(Prices!$F$5:$F$34,MATCH(G83,Prices!$A$5:$A$34,0)),0)</f>
      </c>
    </row>
    <row r="84" spans="1:9" x14ac:dyDescent="0.25">
      <c r="A84" s="8">
        <v>4</v>
      </c>
      <c r="B84" s="8" t="s">
        <v>97</v>
      </c>
      <c r="C84" s="8" t="s">
        <v>91</v>
      </c>
      <c r="D84" s="10" t="s">
        <v>38</v>
      </c>
      <c r="E84" s="10" t="s">
        <v>55</v>
      </c>
      <c r="F84" s="10" t="s">
        <v>65</v>
      </c>
      <c r="G84" s="10"/>
      <c r="H84" s="8">
        <f>IF(D84="","",IF(IFERROR(INDEX(Prices!$H$5:$H$34,MATCH(D84,Prices!$A$5:$A$34,0)),"")="Yes","Yes","No"))</f>
      </c>
      <c r="I84" s="11">
        <f>IFERROR(INDEX(Prices!$F$5:$F$34,MATCH(D84,Prices!$A$5:$A$34,0)),0)+IFERROR(INDEX(Prices!$F$5:$F$34,MATCH(E84,Prices!$A$5:$A$34,0)),0)+IFERROR(INDEX(Prices!$F$5:$F$34,MATCH(F84,Prices!$A$5:$A$34,0)),0)+IFERROR(INDEX(Prices!$F$5:$F$34,MATCH(G84,Prices!$A$5:$A$34,0)),0)</f>
      </c>
    </row>
    <row r="85" spans="1:9" x14ac:dyDescent="0.25">
      <c r="A85" s="8">
        <v>4</v>
      </c>
      <c r="B85" s="8" t="s">
        <v>97</v>
      </c>
      <c r="C85" s="8" t="s">
        <v>92</v>
      </c>
      <c r="D85" s="10" t="s">
        <v>33</v>
      </c>
      <c r="E85" s="10" t="s">
        <v>46</v>
      </c>
      <c r="F85" s="10" t="s">
        <v>61</v>
      </c>
      <c r="G85" s="10"/>
      <c r="H85" s="8">
        <f>IF(D85="","",IF(IFERROR(INDEX(Prices!$H$5:$H$34,MATCH(D85,Prices!$A$5:$A$34,0)),"")="Yes","Yes","No"))</f>
      </c>
      <c r="I85" s="11">
        <f>IFERROR(INDEX(Prices!$F$5:$F$34,MATCH(D85,Prices!$A$5:$A$34,0)),0)+IFERROR(INDEX(Prices!$F$5:$F$34,MATCH(E85,Prices!$A$5:$A$34,0)),0)+IFERROR(INDEX(Prices!$F$5:$F$34,MATCH(F85,Prices!$A$5:$A$34,0)),0)+IFERROR(INDEX(Prices!$F$5:$F$34,MATCH(G85,Prices!$A$5:$A$34,0)),0)</f>
      </c>
    </row>
    <row r="86" spans="1:9" x14ac:dyDescent="0.25">
      <c r="A86" s="8">
        <v>4</v>
      </c>
      <c r="B86" s="8" t="s">
        <v>98</v>
      </c>
      <c r="C86" s="8" t="s">
        <v>90</v>
      </c>
      <c r="D86" s="10" t="s">
        <v>35</v>
      </c>
      <c r="E86" s="10" t="s">
        <v>49</v>
      </c>
      <c r="F86" s="10" t="s">
        <v>71</v>
      </c>
      <c r="G86" s="10" t="s">
        <v>77</v>
      </c>
      <c r="H86" s="8">
        <f>IF(D86="","",IF(IFERROR(INDEX(Prices!$H$5:$H$34,MATCH(D86,Prices!$A$5:$A$34,0)),"")="Yes","Yes","No"))</f>
      </c>
      <c r="I86" s="11">
        <f>IFERROR(INDEX(Prices!$F$5:$F$34,MATCH(D86,Prices!$A$5:$A$34,0)),0)+IFERROR(INDEX(Prices!$F$5:$F$34,MATCH(E86,Prices!$A$5:$A$34,0)),0)+IFERROR(INDEX(Prices!$F$5:$F$34,MATCH(F86,Prices!$A$5:$A$34,0)),0)+IFERROR(INDEX(Prices!$F$5:$F$34,MATCH(G86,Prices!$A$5:$A$34,0)),0)</f>
      </c>
    </row>
    <row r="87" spans="1:9" x14ac:dyDescent="0.25">
      <c r="A87" s="8">
        <v>4</v>
      </c>
      <c r="B87" s="8" t="s">
        <v>98</v>
      </c>
      <c r="C87" s="8" t="s">
        <v>91</v>
      </c>
      <c r="D87" s="10" t="s">
        <v>35</v>
      </c>
      <c r="E87" s="10" t="s">
        <v>55</v>
      </c>
      <c r="F87" s="10" t="s">
        <v>74</v>
      </c>
      <c r="G87" s="10"/>
      <c r="H87" s="8">
        <f>IF(D87="","",IF(IFERROR(INDEX(Prices!$H$5:$H$34,MATCH(D87,Prices!$A$5:$A$34,0)),"")="Yes","Yes","No"))</f>
      </c>
      <c r="I87" s="11">
        <f>IFERROR(INDEX(Prices!$F$5:$F$34,MATCH(D87,Prices!$A$5:$A$34,0)),0)+IFERROR(INDEX(Prices!$F$5:$F$34,MATCH(E87,Prices!$A$5:$A$34,0)),0)+IFERROR(INDEX(Prices!$F$5:$F$34,MATCH(F87,Prices!$A$5:$A$34,0)),0)+IFERROR(INDEX(Prices!$F$5:$F$34,MATCH(G87,Prices!$A$5:$A$34,0)),0)</f>
      </c>
    </row>
    <row r="88" spans="1:9" x14ac:dyDescent="0.25">
      <c r="A88" s="8">
        <v>4</v>
      </c>
      <c r="B88" s="8" t="s">
        <v>98</v>
      </c>
      <c r="C88" s="8" t="s">
        <v>92</v>
      </c>
      <c r="D88" s="10" t="s">
        <v>43</v>
      </c>
      <c r="E88" s="10" t="s">
        <v>52</v>
      </c>
      <c r="F88" s="10" t="s">
        <v>69</v>
      </c>
      <c r="G88" s="10"/>
      <c r="H88" s="8">
        <f>IF(D88="","",IF(IFERROR(INDEX(Prices!$H$5:$H$34,MATCH(D88,Prices!$A$5:$A$34,0)),"")="Yes","Yes","No"))</f>
      </c>
      <c r="I88" s="11">
        <f>IFERROR(INDEX(Prices!$F$5:$F$34,MATCH(D88,Prices!$A$5:$A$34,0)),0)+IFERROR(INDEX(Prices!$F$5:$F$34,MATCH(E88,Prices!$A$5:$A$34,0)),0)+IFERROR(INDEX(Prices!$F$5:$F$34,MATCH(F88,Prices!$A$5:$A$34,0)),0)+IFERROR(INDEX(Prices!$F$5:$F$34,MATCH(G88,Prices!$A$5:$A$34,0)),0)</f>
      </c>
    </row>
  </sheetData>
  <dataValidations count="2">
    <dataValidation type="list" allowBlank="1" sqref="D10:G88">
      <formula1>Prices!$A$5:$A$34</formula1>
    </dataValidation>
    <dataValidation type="list" allowBlank="1" sqref="D5:G88">
      <formula1>Prices!$A$5:$A$34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FormatPr defaultRowHeight="15" outlineLevelRow="0" outlineLevelCol="0" x14ac:dyDescent="55"/>
  <cols>
    <col min="1" max="1" width="16" customWidth="1"/>
    <col min="9" max="9" width="16" customWidth="1"/>
    <col min="10" max="10" width="12" customWidth="1"/>
    <col min="11" max="11" width="18" customWidth="1"/>
  </cols>
  <sheetData>
    <row r="1" spans="1:1" x14ac:dyDescent="0.25">
      <c r="A1" s="1" t="s">
        <v>99</v>
      </c>
    </row>
    <row r="2" spans="1:1" x14ac:dyDescent="0.25">
      <c r="A2" s="2" t="s">
        <v>100</v>
      </c>
    </row>
    <row r="4" spans="1:3" x14ac:dyDescent="0.25">
      <c r="A4" s="4" t="s">
        <v>101</v>
      </c>
      <c r="B4" s="13">
        <v>2.5</v>
      </c>
      <c r="C4" s="14" t="s">
        <v>102</v>
      </c>
    </row>
    <row r="6" spans="1:11" x14ac:dyDescent="0.25">
      <c r="A6" s="7" t="s">
        <v>84</v>
      </c>
      <c r="B6" s="7" t="s">
        <v>89</v>
      </c>
      <c r="C6" s="7" t="s">
        <v>93</v>
      </c>
      <c r="D6" s="7" t="s">
        <v>94</v>
      </c>
      <c r="E6" s="7" t="s">
        <v>95</v>
      </c>
      <c r="F6" s="7" t="s">
        <v>96</v>
      </c>
      <c r="G6" s="7" t="s">
        <v>97</v>
      </c>
      <c r="H6" s="7" t="s">
        <v>98</v>
      </c>
      <c r="I6" s="7" t="s">
        <v>103</v>
      </c>
      <c r="J6" s="7" t="s">
        <v>104</v>
      </c>
      <c r="K6" s="7" t="s">
        <v>105</v>
      </c>
    </row>
    <row r="7" spans="1:11" x14ac:dyDescent="0.25">
      <c r="A7" s="8" t="s">
        <v>106</v>
      </c>
      <c r="B7" s="11">
        <f>SUMIFS('4-Week Cycle'!$I$5:$I$88,'4-Week Cycle'!$A$5:$A$88,1,'4-Week Cycle'!$B$5:$B$88,"Mon")</f>
      </c>
      <c r="C7" s="11">
        <f>SUMIFS('4-Week Cycle'!$I$5:$I$88,'4-Week Cycle'!$A$5:$A$88,1,'4-Week Cycle'!$B$5:$B$88,"Tue")</f>
      </c>
      <c r="D7" s="11">
        <f>SUMIFS('4-Week Cycle'!$I$5:$I$88,'4-Week Cycle'!$A$5:$A$88,1,'4-Week Cycle'!$B$5:$B$88,"Wed")</f>
      </c>
      <c r="E7" s="11">
        <f>SUMIFS('4-Week Cycle'!$I$5:$I$88,'4-Week Cycle'!$A$5:$A$88,1,'4-Week Cycle'!$B$5:$B$88,"Thu")</f>
      </c>
      <c r="F7" s="11">
        <f>SUMIFS('4-Week Cycle'!$I$5:$I$88,'4-Week Cycle'!$A$5:$A$88,1,'4-Week Cycle'!$B$5:$B$88,"Fri")</f>
      </c>
      <c r="G7" s="11">
        <f>SUMIFS('4-Week Cycle'!$I$5:$I$88,'4-Week Cycle'!$A$5:$A$88,1,'4-Week Cycle'!$B$5:$B$88,"Sat")</f>
      </c>
      <c r="H7" s="11">
        <f>SUMIFS('4-Week Cycle'!$I$5:$I$88,'4-Week Cycle'!$A$5:$A$88,1,'4-Week Cycle'!$B$5:$B$88,"Sun")</f>
      </c>
      <c r="I7" s="11">
        <f>AVERAGE(B7:H7)</f>
      </c>
      <c r="J7" s="8">
        <f>COUNTIFS('4-Week Cycle'!$A$5:$A$88,1,'4-Week Cycle'!$H$5:$H$88,"Yes")</f>
      </c>
      <c r="K7" s="11">
        <f>I7-$B$4</f>
      </c>
    </row>
    <row r="8" spans="1:11" x14ac:dyDescent="0.25">
      <c r="A8" s="8" t="s">
        <v>107</v>
      </c>
      <c r="B8" s="11">
        <f>SUMIFS('4-Week Cycle'!$I$5:$I$88,'4-Week Cycle'!$A$5:$A$88,2,'4-Week Cycle'!$B$5:$B$88,"Mon")</f>
      </c>
      <c r="C8" s="11">
        <f>SUMIFS('4-Week Cycle'!$I$5:$I$88,'4-Week Cycle'!$A$5:$A$88,2,'4-Week Cycle'!$B$5:$B$88,"Tue")</f>
      </c>
      <c r="D8" s="11">
        <f>SUMIFS('4-Week Cycle'!$I$5:$I$88,'4-Week Cycle'!$A$5:$A$88,2,'4-Week Cycle'!$B$5:$B$88,"Wed")</f>
      </c>
      <c r="E8" s="11">
        <f>SUMIFS('4-Week Cycle'!$I$5:$I$88,'4-Week Cycle'!$A$5:$A$88,2,'4-Week Cycle'!$B$5:$B$88,"Thu")</f>
      </c>
      <c r="F8" s="11">
        <f>SUMIFS('4-Week Cycle'!$I$5:$I$88,'4-Week Cycle'!$A$5:$A$88,2,'4-Week Cycle'!$B$5:$B$88,"Fri")</f>
      </c>
      <c r="G8" s="11">
        <f>SUMIFS('4-Week Cycle'!$I$5:$I$88,'4-Week Cycle'!$A$5:$A$88,2,'4-Week Cycle'!$B$5:$B$88,"Sat")</f>
      </c>
      <c r="H8" s="11">
        <f>SUMIFS('4-Week Cycle'!$I$5:$I$88,'4-Week Cycle'!$A$5:$A$88,2,'4-Week Cycle'!$B$5:$B$88,"Sun")</f>
      </c>
      <c r="I8" s="11">
        <f>AVERAGE(B8:H8)</f>
      </c>
      <c r="J8" s="8">
        <f>COUNTIFS('4-Week Cycle'!$A$5:$A$88,2,'4-Week Cycle'!$H$5:$H$88,"Yes")</f>
      </c>
      <c r="K8" s="11">
        <f>I8-$B$4</f>
      </c>
    </row>
    <row r="9" spans="1:11" x14ac:dyDescent="0.25">
      <c r="A9" s="8" t="s">
        <v>108</v>
      </c>
      <c r="B9" s="11">
        <f>SUMIFS('4-Week Cycle'!$I$5:$I$88,'4-Week Cycle'!$A$5:$A$88,3,'4-Week Cycle'!$B$5:$B$88,"Mon")</f>
      </c>
      <c r="C9" s="11">
        <f>SUMIFS('4-Week Cycle'!$I$5:$I$88,'4-Week Cycle'!$A$5:$A$88,3,'4-Week Cycle'!$B$5:$B$88,"Tue")</f>
      </c>
      <c r="D9" s="11">
        <f>SUMIFS('4-Week Cycle'!$I$5:$I$88,'4-Week Cycle'!$A$5:$A$88,3,'4-Week Cycle'!$B$5:$B$88,"Wed")</f>
      </c>
      <c r="E9" s="11">
        <f>SUMIFS('4-Week Cycle'!$I$5:$I$88,'4-Week Cycle'!$A$5:$A$88,3,'4-Week Cycle'!$B$5:$B$88,"Thu")</f>
      </c>
      <c r="F9" s="11">
        <f>SUMIFS('4-Week Cycle'!$I$5:$I$88,'4-Week Cycle'!$A$5:$A$88,3,'4-Week Cycle'!$B$5:$B$88,"Fri")</f>
      </c>
      <c r="G9" s="11">
        <f>SUMIFS('4-Week Cycle'!$I$5:$I$88,'4-Week Cycle'!$A$5:$A$88,3,'4-Week Cycle'!$B$5:$B$88,"Sat")</f>
      </c>
      <c r="H9" s="11">
        <f>SUMIFS('4-Week Cycle'!$I$5:$I$88,'4-Week Cycle'!$A$5:$A$88,3,'4-Week Cycle'!$B$5:$B$88,"Sun")</f>
      </c>
      <c r="I9" s="11">
        <f>AVERAGE(B9:H9)</f>
      </c>
      <c r="J9" s="8">
        <f>COUNTIFS('4-Week Cycle'!$A$5:$A$88,3,'4-Week Cycle'!$H$5:$H$88,"Yes")</f>
      </c>
      <c r="K9" s="11">
        <f>I9-$B$4</f>
      </c>
    </row>
    <row r="10" spans="1:11" x14ac:dyDescent="0.25">
      <c r="A10" s="8" t="s">
        <v>109</v>
      </c>
      <c r="B10" s="11">
        <f>SUMIFS('4-Week Cycle'!$I$5:$I$88,'4-Week Cycle'!$A$5:$A$88,4,'4-Week Cycle'!$B$5:$B$88,"Mon")</f>
      </c>
      <c r="C10" s="11">
        <f>SUMIFS('4-Week Cycle'!$I$5:$I$88,'4-Week Cycle'!$A$5:$A$88,4,'4-Week Cycle'!$B$5:$B$88,"Tue")</f>
      </c>
      <c r="D10" s="11">
        <f>SUMIFS('4-Week Cycle'!$I$5:$I$88,'4-Week Cycle'!$A$5:$A$88,4,'4-Week Cycle'!$B$5:$B$88,"Wed")</f>
      </c>
      <c r="E10" s="11">
        <f>SUMIFS('4-Week Cycle'!$I$5:$I$88,'4-Week Cycle'!$A$5:$A$88,4,'4-Week Cycle'!$B$5:$B$88,"Thu")</f>
      </c>
      <c r="F10" s="11">
        <f>SUMIFS('4-Week Cycle'!$I$5:$I$88,'4-Week Cycle'!$A$5:$A$88,4,'4-Week Cycle'!$B$5:$B$88,"Fri")</f>
      </c>
      <c r="G10" s="11">
        <f>SUMIFS('4-Week Cycle'!$I$5:$I$88,'4-Week Cycle'!$A$5:$A$88,4,'4-Week Cycle'!$B$5:$B$88,"Sat")</f>
      </c>
      <c r="H10" s="11">
        <f>SUMIFS('4-Week Cycle'!$I$5:$I$88,'4-Week Cycle'!$A$5:$A$88,4,'4-Week Cycle'!$B$5:$B$88,"Sun")</f>
      </c>
      <c r="I10" s="11">
        <f>AVERAGE(B10:H10)</f>
      </c>
      <c r="J10" s="8">
        <f>COUNTIFS('4-Week Cycle'!$A$5:$A$88,4,'4-Week Cycle'!$H$5:$H$88,"Yes")</f>
      </c>
      <c r="K10" s="11">
        <f>I10-$B$4</f>
      </c>
    </row>
    <row r="12" spans="1:11" x14ac:dyDescent="0.25">
      <c r="A12" s="4" t="s">
        <v>110</v>
      </c>
      <c r="I12" s="15">
        <f>AVERAGE(I7:I10)</f>
      </c>
      <c r="J12" s="4">
        <f>SUM(J7:J10)</f>
      </c>
      <c r="K12" s="15">
        <f>I12-$B$4</f>
      </c>
    </row>
    <row r="14" spans="1:1" x14ac:dyDescent="0.25">
      <c r="A14" s="1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Prices</vt:lpstr>
      <vt:lpstr>4-Week Cycle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Outside Eats</dc:creator>
  <dc:title/>
  <dc:subject/>
  <dc:description/>
  <cp:keywords/>
  <cp:category/>
  <cp:lastModifiedBy>Unknown</cp:lastModifiedBy>
  <dcterms:created xsi:type="dcterms:W3CDTF">2026-10-26T18:24:20Z</dcterms:created>
  <dcterms:modified xsi:type="dcterms:W3CDTF">2026-10-26T18:24:20Z</dcterms:modified>
</cp:coreProperties>
</file>